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8220" windowWidth="14805" windowHeight="8010" tabRatio="598"/>
  </bookViews>
  <sheets>
    <sheet name="2018.11.30" sheetId="1" r:id="rId1"/>
  </sheets>
  <definedNames>
    <definedName name="_xlnm._FilterDatabase" localSheetId="0" hidden="1">'2018.11.30'!$M$1:$M$120</definedName>
    <definedName name="_xlnm.Print_Titles" localSheetId="0">'2018.11.30'!$4:$6</definedName>
  </definedNames>
  <calcPr calcId="124519"/>
</workbook>
</file>

<file path=xl/calcChain.xml><?xml version="1.0" encoding="utf-8"?>
<calcChain xmlns="http://schemas.openxmlformats.org/spreadsheetml/2006/main">
  <c r="AI77" i="1"/>
  <c r="Z90" l="1"/>
  <c r="AA90"/>
  <c r="AB90"/>
  <c r="AC90"/>
  <c r="AD90"/>
  <c r="AE90"/>
  <c r="AF90"/>
  <c r="AG90"/>
  <c r="AH90"/>
  <c r="AI90"/>
  <c r="Y90"/>
  <c r="O90"/>
  <c r="P90"/>
  <c r="Q90"/>
  <c r="R90"/>
  <c r="S90"/>
  <c r="T90"/>
  <c r="U90"/>
  <c r="V90"/>
  <c r="N90"/>
  <c r="S77"/>
  <c r="O113"/>
  <c r="P113"/>
  <c r="Q113"/>
  <c r="R113"/>
  <c r="T113"/>
  <c r="N113"/>
  <c r="W111"/>
  <c r="W113" s="1"/>
  <c r="V110"/>
  <c r="U110" s="1"/>
  <c r="V109"/>
  <c r="U109" s="1"/>
  <c r="U113" l="1"/>
  <c r="V113"/>
  <c r="O98" l="1"/>
  <c r="P98"/>
  <c r="Q98"/>
  <c r="R98"/>
  <c r="N98"/>
  <c r="O94"/>
  <c r="P94"/>
  <c r="Q94"/>
  <c r="R94"/>
  <c r="N94"/>
  <c r="O77"/>
  <c r="P77"/>
  <c r="Q77"/>
  <c r="R77"/>
  <c r="N77"/>
  <c r="O37"/>
  <c r="P37"/>
  <c r="Q37"/>
  <c r="R37"/>
  <c r="N37"/>
  <c r="O34"/>
  <c r="P34"/>
  <c r="Q34"/>
  <c r="R34"/>
  <c r="N34"/>
  <c r="O31"/>
  <c r="P31"/>
  <c r="Q31"/>
  <c r="R31"/>
  <c r="N31"/>
  <c r="AH94"/>
  <c r="R91" l="1"/>
  <c r="Q91"/>
  <c r="Q99" s="1"/>
  <c r="Q101" s="1"/>
  <c r="Q114" s="1"/>
  <c r="N91"/>
  <c r="O91"/>
  <c r="O99" s="1"/>
  <c r="O101" s="1"/>
  <c r="O114" s="1"/>
  <c r="P91"/>
  <c r="P99" s="1"/>
  <c r="P101" s="1"/>
  <c r="P114" s="1"/>
  <c r="R99"/>
  <c r="R101" s="1"/>
  <c r="R114" s="1"/>
  <c r="AJ107"/>
  <c r="AH98" l="1"/>
  <c r="AA77" l="1"/>
  <c r="AB77"/>
  <c r="AC77"/>
  <c r="AD77"/>
  <c r="AE77"/>
  <c r="AF77"/>
  <c r="AG77"/>
  <c r="AH77"/>
  <c r="Z77"/>
  <c r="Y77"/>
  <c r="Y31"/>
  <c r="Y34"/>
  <c r="W82" l="1"/>
  <c r="W76"/>
  <c r="V27"/>
  <c r="U27" s="1"/>
  <c r="H101"/>
  <c r="AI99"/>
  <c r="AH99"/>
  <c r="AG99"/>
  <c r="AF99"/>
  <c r="AE99"/>
  <c r="AC99"/>
  <c r="AB99"/>
  <c r="AA99"/>
  <c r="Z99"/>
  <c r="Y99"/>
  <c r="W99"/>
  <c r="T99"/>
  <c r="V93"/>
  <c r="U93" s="1"/>
  <c r="U99" s="1"/>
  <c r="W89"/>
  <c r="W90" s="1"/>
  <c r="W86"/>
  <c r="V85"/>
  <c r="U85" s="1"/>
  <c r="V84"/>
  <c r="U84" s="1"/>
  <c r="V83"/>
  <c r="U83" s="1"/>
  <c r="W81"/>
  <c r="V80"/>
  <c r="U80" s="1"/>
  <c r="W79"/>
  <c r="V78"/>
  <c r="U78" s="1"/>
  <c r="T77"/>
  <c r="L77"/>
  <c r="W75"/>
  <c r="W74"/>
  <c r="W73"/>
  <c r="V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3"/>
  <c r="W42"/>
  <c r="W41"/>
  <c r="V40"/>
  <c r="U40" s="1"/>
  <c r="W39"/>
  <c r="W38"/>
  <c r="AH37"/>
  <c r="AG37"/>
  <c r="AF37"/>
  <c r="AE37"/>
  <c r="AD37"/>
  <c r="AC37"/>
  <c r="AB37"/>
  <c r="AB91" s="1"/>
  <c r="AA37"/>
  <c r="Z37"/>
  <c r="Y37"/>
  <c r="Y91" s="1"/>
  <c r="W37"/>
  <c r="T37"/>
  <c r="V36"/>
  <c r="U36" s="1"/>
  <c r="V35"/>
  <c r="AK34"/>
  <c r="AJ34"/>
  <c r="AI34"/>
  <c r="AH34"/>
  <c r="AG34"/>
  <c r="AF34"/>
  <c r="AE34"/>
  <c r="AD34"/>
  <c r="AC34"/>
  <c r="AB34"/>
  <c r="AA34"/>
  <c r="W34"/>
  <c r="T34"/>
  <c r="V33"/>
  <c r="U33" s="1"/>
  <c r="V32"/>
  <c r="AK31"/>
  <c r="AJ31"/>
  <c r="AI31"/>
  <c r="AH31"/>
  <c r="AG31"/>
  <c r="AF31"/>
  <c r="AE31"/>
  <c r="AD31"/>
  <c r="AC31"/>
  <c r="AB31"/>
  <c r="AA31"/>
  <c r="Z31"/>
  <c r="T31"/>
  <c r="L31"/>
  <c r="W30"/>
  <c r="W31" s="1"/>
  <c r="V29"/>
  <c r="U29" s="1"/>
  <c r="V28"/>
  <c r="U28" s="1"/>
  <c r="V26"/>
  <c r="U26" s="1"/>
  <c r="V25"/>
  <c r="U25" s="1"/>
  <c r="V24"/>
  <c r="U24" s="1"/>
  <c r="V23"/>
  <c r="U23" s="1"/>
  <c r="V22"/>
  <c r="U22" s="1"/>
  <c r="V21"/>
  <c r="U21" s="1"/>
  <c r="V20"/>
  <c r="U20" s="1"/>
  <c r="V19"/>
  <c r="U19" s="1"/>
  <c r="V18"/>
  <c r="U18" s="1"/>
  <c r="V17"/>
  <c r="U17" s="1"/>
  <c r="V16"/>
  <c r="U16" s="1"/>
  <c r="V15"/>
  <c r="U15" s="1"/>
  <c r="V14"/>
  <c r="U14" s="1"/>
  <c r="V13"/>
  <c r="U13" s="1"/>
  <c r="V12"/>
  <c r="U12" s="1"/>
  <c r="V11"/>
  <c r="U11" s="1"/>
  <c r="V10"/>
  <c r="U10" s="1"/>
  <c r="V9"/>
  <c r="U9" s="1"/>
  <c r="V8"/>
  <c r="U8" s="1"/>
  <c r="V7"/>
  <c r="AE91" l="1"/>
  <c r="AA91"/>
  <c r="Z91"/>
  <c r="AD91"/>
  <c r="AH91"/>
  <c r="AC91"/>
  <c r="AC101" s="1"/>
  <c r="AG91"/>
  <c r="AF91"/>
  <c r="AF101" s="1"/>
  <c r="AI91"/>
  <c r="AI101" s="1"/>
  <c r="Z101"/>
  <c r="AB101"/>
  <c r="AD101"/>
  <c r="AA101"/>
  <c r="AE101"/>
  <c r="AG101"/>
  <c r="T91"/>
  <c r="T101" s="1"/>
  <c r="T114" s="1"/>
  <c r="Y101"/>
  <c r="N99"/>
  <c r="N101" s="1"/>
  <c r="N114" s="1"/>
  <c r="V99"/>
  <c r="V34"/>
  <c r="V37"/>
  <c r="V77"/>
  <c r="V31"/>
  <c r="U32"/>
  <c r="U34" s="1"/>
  <c r="W77"/>
  <c r="U7"/>
  <c r="U31" s="1"/>
  <c r="U35"/>
  <c r="U37" s="1"/>
  <c r="U72"/>
  <c r="U77" s="1"/>
  <c r="AH101" l="1"/>
  <c r="V91"/>
  <c r="V101" s="1"/>
  <c r="V114" s="1"/>
  <c r="U91"/>
  <c r="U101" s="1"/>
  <c r="U114" s="1"/>
  <c r="W91"/>
  <c r="W101" s="1"/>
  <c r="W114" s="1"/>
</calcChain>
</file>

<file path=xl/comments1.xml><?xml version="1.0" encoding="utf-8"?>
<comments xmlns="http://schemas.openxmlformats.org/spreadsheetml/2006/main">
  <authors>
    <author>Author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වැල්කෙටිය හේන්යාය ගමේ වත්තේ ළිඳ ප්‍රතිසංස්කරණය කිරීම 13/7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කිතුල්පේ නො.01 කේ.බී. ජයන්තා මහත්මියගේ නිවස අසලින් ඇති මාර්ගය කොන්ක්‍රිට් කිරීම. 13/7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කලින් 200000  13/7</t>
        </r>
      </text>
    </comment>
    <comment ref="P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කලින් 200000  13/7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සිහනද යෞවන සමාජයේ පරිගණක පුහුණු මධ්‍යස්ථානයේ ඉතිරි වැඩ නිම කිරීම 13/6/2018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හල්පේ තැපැල්ගම ගැමිදිරිය සමාගමට ප්ලාස්ටික් පුටු ලබා දීම. 30/7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තෙප්පනාව පහළගම සුභ සාධක සංගමයට හට් එකක් ලබා දිම. 13/7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නඩුකාරදෙනිය සිල් ආරාමයට ටකරන් හට් එකක් ලබා දීම. 13/7</t>
        </r>
      </text>
    </comment>
    <comment ref="D5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කලින් රත්නපුර 13/7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කොස්පැලවින්න එක්සිත් සුභ සාධක සංගමයට හට් එකක් ලබා දීම. 13/7  නව</t>
        </r>
      </text>
    </comment>
  </commentList>
</comments>
</file>

<file path=xl/sharedStrings.xml><?xml version="1.0" encoding="utf-8"?>
<sst xmlns="http://schemas.openxmlformats.org/spreadsheetml/2006/main" count="1004" uniqueCount="447">
  <si>
    <t>අනු අංකය</t>
  </si>
  <si>
    <t>මැතිවරණකොට්ඨාශය</t>
  </si>
  <si>
    <t>District ID</t>
  </si>
  <si>
    <t>DS Division ID</t>
  </si>
  <si>
    <t>ව්‍යාපෘතිය යෝජනා කරන ලද ගරු මන්ත්‍රීතුමා/තුමියගේ නම</t>
  </si>
  <si>
    <t>ව්‍යාපෘතිය</t>
  </si>
  <si>
    <t>ග්‍රාම නිළධාරී වසම (b)</t>
  </si>
  <si>
    <t>ක්ෂේත්‍රය</t>
  </si>
  <si>
    <t xml:space="preserve">ඉදිකිරීම්/මිළදී ගැනීම් </t>
  </si>
  <si>
    <t>මුළු ඇස්තමේන්තු මුදල (රු.)</t>
  </si>
  <si>
    <t xml:space="preserve"> වෙන් කල මුදල (රු.)</t>
  </si>
  <si>
    <t>වියදම (රු.)</t>
  </si>
  <si>
    <t>මිනුම් ඒකකය (m)</t>
  </si>
  <si>
    <t>1.5% පරිපාලන වියදම</t>
  </si>
  <si>
    <t>පරිපාලන වියදම අඩු කල පසු ඉතිරි මුදල (ඉදිකිරීම් ව්‍යාපෘති)</t>
  </si>
  <si>
    <t>පරිපාලන වියදම 3%</t>
  </si>
  <si>
    <t>මිලදී ගැනීම් ව්‍යාපෘති ( වෙන් කල මුදල)</t>
  </si>
  <si>
    <t>ක්‍රියාත්මක ආයතනය</t>
  </si>
  <si>
    <t>ප්‍රතිලාභීන් සංඛ්‍යාව</t>
  </si>
  <si>
    <t>කොන්ත්‍රාත්කරුගේ නම</t>
  </si>
  <si>
    <t>නියෝජිත</t>
  </si>
  <si>
    <t>ඉංග්‍රීසි</t>
  </si>
  <si>
    <t>සිංහල</t>
  </si>
  <si>
    <t>නම</t>
  </si>
  <si>
    <t>අංකය</t>
  </si>
  <si>
    <t>වැට් සහිත</t>
  </si>
  <si>
    <t>වැට් රහිත</t>
  </si>
  <si>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</si>
  <si>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</si>
  <si>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</si>
  <si>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</si>
  <si>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</si>
  <si>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</si>
  <si>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</si>
  <si>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</si>
  <si>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</si>
  <si>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</si>
  <si>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</si>
  <si>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කුරුවිට</t>
  </si>
  <si>
    <t>කරුණාරත්න පරණවිතාන මැතිතුමා</t>
  </si>
  <si>
    <t>පුන්සිරිගම උදා කළ ගම්මානය හරහා දිවෙන මාර්ගය සංවර්ධනය කිරීම</t>
  </si>
  <si>
    <t>කිතුල්පේ</t>
  </si>
  <si>
    <t>මාර්ග</t>
  </si>
  <si>
    <t>ඉදිකිරීම්</t>
  </si>
  <si>
    <t>ඇත</t>
  </si>
  <si>
    <t>ප්‍රා/ලේ/කා</t>
  </si>
  <si>
    <t>හේමන්ත මයා 717196579</t>
  </si>
  <si>
    <t>හේන්යාය අතුරු මාර්ගය කොන්ක්‍රීට් කිරීම.</t>
  </si>
  <si>
    <t>ඩයස් මයා779521256</t>
  </si>
  <si>
    <t>ඒ.ඒ. විජේතුංග මැතිතුමා</t>
  </si>
  <si>
    <t>කුරුවිට බටතොට මහවත්ත තැන්නපිට ප්‍රජාශාලාව ඉදිරිපිට මාර්ගය කොන්ක්‍රීට් කිරීම</t>
  </si>
  <si>
    <t>ඇඳිරියන්වල</t>
  </si>
  <si>
    <t>ජී ඩබ්ලිව් ගුණපාල මහතා,උස්සද්දෙනිය, බටතොට, කුරුවිට. 072 9361094</t>
  </si>
  <si>
    <t>ඩබ්ලිව් ඩී ජේ සෙනෙවිරත්න මැතිතුමා</t>
  </si>
  <si>
    <t xml:space="preserve">හිග්ගස්හේන දෙල්ගමුව මාර්ගය කොන්ක්‍රිට් කිරීම </t>
  </si>
  <si>
    <t>හි. ප්‍රා. සභා මන්ත්‍රී චම්පික සේනානායක මහතා 0778334408</t>
  </si>
  <si>
    <t>කාහේන්ගම වසමේ වැලිහිද තුන්වන පටුමග පද්ම කුමාර මහතාගේ නිවස අසල සිට මාර්ගය සංවර්ධනය කිරීම.</t>
  </si>
  <si>
    <t>කාහේන්ගම</t>
  </si>
  <si>
    <t>ග්‍රේෂන් මහතා 0715612260</t>
  </si>
  <si>
    <t xml:space="preserve">වළදුර ගොඩපොත්තේ වත්ත මාර්ගය කොන්ක්‍රිට් කිරීම. </t>
  </si>
  <si>
    <t>නඩුකාරදෙනිය</t>
  </si>
  <si>
    <t>විරාජ් මහතා (සමෘද්ධි) 0715440985</t>
  </si>
  <si>
    <t>ෆයිරුස් හාජි මහතා 0713215657</t>
  </si>
  <si>
    <t>දයාරත්න මහතා (රවීන්ද්‍ර මහතා)0714396817</t>
  </si>
  <si>
    <t>ඌරුපැලැව්ව වැව හරහා මැද්දවත්ත මාර්ගය ඉතිරි කොටස කොන්ක්‍රිට් කිරීම.</t>
  </si>
  <si>
    <t>පාතගම</t>
  </si>
  <si>
    <t>ගුරුසිංහ ගුණසේකර මහතා 0718548555</t>
  </si>
  <si>
    <t>පවිත්‍රා වන්නිආරච්චි මැතිතුමිය</t>
  </si>
  <si>
    <t>වලඳුර</t>
  </si>
  <si>
    <t>ඉදි කිරීම්</t>
  </si>
  <si>
    <t>ප්‍රා/සභාව කුරුවිට</t>
  </si>
  <si>
    <t>මංගල ඩයස් මහතා 075 5562975</t>
  </si>
  <si>
    <t>කීරගල වතුයායේ පහල කොටසේ වතු නිවාස සඳහා යන මාර්ගය කොන්ක්‍රීට් කිරීම</t>
  </si>
  <si>
    <t>කීරගල</t>
  </si>
  <si>
    <t>ප්‍රේමා ගම්ලත් මහත්මිය 077 3350961</t>
  </si>
  <si>
    <t>ගලුකාගම</t>
  </si>
  <si>
    <t>අජිත් මහතා 071 9599827</t>
  </si>
  <si>
    <t>වාසුදේව නානායක්කාර මැතිතුමා</t>
  </si>
  <si>
    <t>මෙනේරිපිටිය</t>
  </si>
  <si>
    <t>නිලන්ති මිය 077/2431083</t>
  </si>
  <si>
    <t>පොහොරබාව</t>
  </si>
  <si>
    <t>ධනංජය මන්ත්‍රිතුමා 077/5931196</t>
  </si>
  <si>
    <t>දිද්දෙනිය ග්‍රාමිය බැංකුව අසල සිට පල්ලිය දක්වා මාර්ගය කොන්ක්‍රිට් කිරීම.</t>
  </si>
  <si>
    <t>පත්බේරිය</t>
  </si>
  <si>
    <t>සම්පත් බොතේජු මන්ත්‍රිතුමා 071/3201846</t>
  </si>
  <si>
    <t>පහල තලාවිටිය එපිටගෙදරවත්ත මාර්ගය කොන්ක්‍රීට් කිරීම</t>
  </si>
  <si>
    <t>තලාවිටිය</t>
  </si>
  <si>
    <t>තරංග මන්ත්‍රිතුමා 077/4112337</t>
  </si>
  <si>
    <t>මෝලකැලය ප්‍රේමරත්න මහතාගේ නිවස අසල මාර්ගය කොන්ක්‍රිට් කිරිම.</t>
  </si>
  <si>
    <t>බ/කාහේන්ගම</t>
  </si>
  <si>
    <t>දුමින්ද කුමාර 071/9392451</t>
  </si>
  <si>
    <t>ඇදිරියන්වල</t>
  </si>
  <si>
    <t>සරත් විජේනායක,වැල්ලව, බටතොට -072/8172182</t>
  </si>
  <si>
    <t>ප්‍රේමලාල් ජයසේකර මැතිතුමා</t>
  </si>
  <si>
    <t>කුරුවිට වලඳුර තිත්තඇට මාර්ගය කොන්ක්‍රීට් කිරීම.</t>
  </si>
  <si>
    <t>එස්.ජයරත්න මහතා - වලඳුර - කුරුවිට. රණසිංහ මහතා (0758886500)</t>
  </si>
  <si>
    <t>ලේකම් - කොට්ටුන්න ක්‍රීඩා සමාජය - කොට්ටුන්න - පරකඩුව.</t>
  </si>
  <si>
    <t>ප්‍රාදේශීය සභාව</t>
  </si>
  <si>
    <t>ටී.රංජිත්ද සොයිසා මැතිතුමා</t>
  </si>
  <si>
    <t>නාමල් දෙනිය අංක 05 අතුරු මාර්ගය විජයන්ති මහත්මියගේ නිවස හරහා මාර්ගය කොන්ක‍්‍රීට් කිරීම</t>
  </si>
  <si>
    <t>බෝධිමළුව</t>
  </si>
  <si>
    <t>නාමල්දෙනිය ග්‍රා.ස.ස.</t>
  </si>
  <si>
    <t>සමන් තිලකසිරි 0779931836</t>
  </si>
  <si>
    <t>තලාවිටිය විදුලි බලමණ්ඩලය ඉදිරිපිට අසල අතුරු මර්ගය කොන්ක‍්‍රීට් කිරීම</t>
  </si>
  <si>
    <t>අමුහේන්කන්ද</t>
  </si>
  <si>
    <t xml:space="preserve">කුරුවිට </t>
  </si>
  <si>
    <t>ජානක වක්කුඹුර මැතිතුමා</t>
  </si>
  <si>
    <t xml:space="preserve">කුරුවිට බන්ධනාගාර පාරේ මුල් කොටසට වීදි ලාම්පු සවිකිරීම </t>
  </si>
  <si>
    <t>මිළදී ගැනීම්</t>
  </si>
  <si>
    <t>නැත</t>
  </si>
  <si>
    <t>කුරුවිට ප්‍රාදේශීය සභාව</t>
  </si>
  <si>
    <t>දයානන්ද මහතා.                 071- 5204585</t>
  </si>
  <si>
    <t>උප එකතුව</t>
  </si>
  <si>
    <t>කීරගල විද්‍යාලයේ ක්‍රීඩා පිටිය සංවර්ධනය කිරීම (11 අදියර)</t>
  </si>
  <si>
    <t>ප්‍රජා සංවර්ධන</t>
  </si>
  <si>
    <t>අයි කේ කුළරත්න මහතා, ප්‍රිය සෙවන, කුරුවිට. 071 9286802</t>
  </si>
  <si>
    <t>කඳංගොඩ</t>
  </si>
  <si>
    <t>කේ.එම්. සුමේද නවරත්න මයා, 326/3, කඳංගොඩ ජනපදය,කුරුවිට. 071 3506667</t>
  </si>
  <si>
    <t>ප්‍රාදේශිය සභාව</t>
  </si>
  <si>
    <t>නමින්ද අනුරප්‍රිය 077/549744</t>
  </si>
  <si>
    <t>පල්ලෙමුල්ල මහ ඇළ  තලාවිටිය වෙල්යාය දක්වා සුද්ධ කිරීම.</t>
  </si>
  <si>
    <t>සුළු වාරි</t>
  </si>
  <si>
    <t>දිගෝගෙදර වෙල්යායේ මහ ඇල ගොඩ දමා සුද්ධ කිරීම.</t>
  </si>
  <si>
    <t>දුනේෂ් ගන්කන්ද මැතිතුමා</t>
  </si>
  <si>
    <t>සමාජ සුභසාධන</t>
  </si>
  <si>
    <t>කේ.එල්.රත්නායක මහතා 077-5917510</t>
  </si>
  <si>
    <t xml:space="preserve">පුස්සැල්ල සුහද ත්‍රීරෝද රථ සංගමය සඳහා පුටු  ලබා දීම </t>
  </si>
  <si>
    <t>පුස්සැල්ල</t>
  </si>
  <si>
    <t>සනුක අනුරුද්ධ මහතා 071-5309292</t>
  </si>
  <si>
    <t>සිහනද යෞවන සමාජයේ පරිගණක පුහුණු මධ්‍යස්ථානය සඳහා විදුලිය ලබාදී අවශ්‍ය අනෙකුත් උපකරණ ලබා දීම</t>
  </si>
  <si>
    <t>යූ චින්තක උක්වත්තගේ මහතා, මලව , කුරුවිට. 071 6509831</t>
  </si>
  <si>
    <t>හේෂා විතානගේ මැතිතුමා</t>
  </si>
  <si>
    <t>ලියාපදිංචි සමිති/ප්‍රජාමූල සංවිධාන/ පෙර පාසල් සඳහා උපකරණ සැපයීම</t>
  </si>
  <si>
    <t>කාර්යාලය-0452241186</t>
  </si>
  <si>
    <t>හල්පේ තැපැල්ගම දිවිනැගුම ග්‍රාමීය සංවිධානයට ප්ලාස්ටික් පුටු ලබා දීම</t>
  </si>
  <si>
    <t>තිලකා විජේසිංහ මිය 0718171061</t>
  </si>
  <si>
    <t>බටතොට එක්සත් අවමංගල්‍යාධාර සමිතියට බුෆේ සෙට් එකක්  හා සාස්පාන් සෙට් එකක් ලබා දිම.</t>
  </si>
  <si>
    <t>අරුණ කරුණාරත්න මහතා 0766370917</t>
  </si>
  <si>
    <t>සුදාගල එක්සත් මරණාධාර සමිතියට ප්ලාස්ටික් පුටු ලබා දීම. (ඇදි රහිත)</t>
  </si>
  <si>
    <t>සුදාගල</t>
  </si>
  <si>
    <t>තෙප්පනාව පහළගම ලියසරනි ගොවි සංවිධානයට  හට් එකක් ලබා දිම</t>
  </si>
  <si>
    <t>තෙප්පනාව</t>
  </si>
  <si>
    <t>සිරියාවතී මිය 0724594616</t>
  </si>
  <si>
    <t>කාහේන්ගම එක්සත් ගොවි සංවිධානයට හට් එකක් ලබා දීම.</t>
  </si>
  <si>
    <t>රත්නපාල මහතා 0774147674</t>
  </si>
  <si>
    <t>කීරගල උඩවත්ත ග්‍රාම සංවර්ධන සමිතියට බුෆේ සෙට් එකක් ලබා දීම.</t>
  </si>
  <si>
    <t>එස්.ඩබ්. රංජිත් මෙන්ඩිස් මහතා 0776346072</t>
  </si>
  <si>
    <t>ලස්සකන්ද  පරතලාකන්ද අවමංගල්‍යාධාර සුභසාධක සමිතියට ප්ලාස්ටික් පුටු ලබා දීම.</t>
  </si>
  <si>
    <t>ලස්සකන්ද</t>
  </si>
  <si>
    <t>බී.ජී. සමරසේකර මහතා 0771935813</t>
  </si>
  <si>
    <t>දීප්ති පෙර පාසලට ලිස්සන බෝට්ටුවක් ලබා දීම.</t>
  </si>
  <si>
    <t>ලලිතා කීරවැල්ල මිය 0715107387</t>
  </si>
  <si>
    <t>කැන්දලන්ද සමෘද්ධි සමිතියට ප්ලාස්ටික් පුටු ලබා දීම.</t>
  </si>
  <si>
    <t>බ/ කාහේන්ගම</t>
  </si>
  <si>
    <t>කේ. සුනිල් පියසේන මහතා 0775325045</t>
  </si>
  <si>
    <t>ටයිනි කිඩ්ස් පෙර පාසලට ටෙලිවිෂන් යන්ත්‍රයක් ලබා දීම.</t>
  </si>
  <si>
    <t>පරකඩුව</t>
  </si>
  <si>
    <t>ගංගා වැලිකල මහත්මිය 0757031111</t>
  </si>
  <si>
    <t>ගුණදාස ගම්ලත් මහතා 0715360728</t>
  </si>
  <si>
    <t>හුණුගල්දෙනිය ග්‍රාම සංවර්ධන සමිතියට හට් එකක් ලබා දීම.</t>
  </si>
  <si>
    <t>කුමාරි ජයසුන්දර මහත්මිය 0711735525</t>
  </si>
  <si>
    <t>පුස්සැල්ල මාතෘ සායනයට පුටු ලබා දීම</t>
  </si>
  <si>
    <t>ඩබ්. සනත් මහතා 071 0589275</t>
  </si>
  <si>
    <t>පාන්ඩරුඇල මූල සමිතියට ආවරණ මඩුවක් ලබා දීම</t>
  </si>
  <si>
    <t>දකුණු අඩවිකන්ද විජය සුභ සාධක සමිතිය සඳහා ටකරන් ලබා දීම</t>
  </si>
  <si>
    <t>එස් කැළුම් ශ්‍රී ධර්මදාස මහතා 077 9893009</t>
  </si>
  <si>
    <t>මුරුත්තෙට්ටුකන්ද එරත්න හරිත මිතුරු අවමංගල්‍යාධාර සමිතියේ ප්‍රයෝජනය සඳහා ටකරන් ලබා දීම</t>
  </si>
  <si>
    <t xml:space="preserve">එරන්ත </t>
  </si>
  <si>
    <t>පැරමවුන්ට් ක්‍රීඩා සමාජයට බුෆේ සෙට් එකක් හා ක්‍රීඩා භාණ්ඩ ලබා දීම</t>
  </si>
  <si>
    <t>මිල්ලවිටිය</t>
  </si>
  <si>
    <t>ඩිලාන් මන්ත්‍රිතුමා071/3360536</t>
  </si>
  <si>
    <t>අමුහේන්කන්ද එක්සත් මරණාධාර සමිතියට මුඵතැන්ගෙයි උපකරණ ලබා දීම.</t>
  </si>
  <si>
    <t>ජීවන් මන්ත්‍රිතුමා 077/0418004</t>
  </si>
  <si>
    <t>අරලිය යොවුන් පදනමට පිගන් සෙට් එකක් ලබා දීම.</t>
  </si>
  <si>
    <t>බෝධිමඵව</t>
  </si>
  <si>
    <t>නාමල්දෙනිය ශාන්තිවාදී සුභසාධක මරණාධාර සමිතියට උපකරණ ලබා දීම.</t>
  </si>
  <si>
    <t>වැටුම්මල එක්සත් සුභ සාධක හා අවමංගල්‍යාධාර සමිතියට පුටු ලබා දීම.</t>
  </si>
  <si>
    <t>බ/පත්බේරිය</t>
  </si>
  <si>
    <t>සම්පත් බොතේජු 071/3201846</t>
  </si>
  <si>
    <t>මිණිපුර රන්කරල් ගොවිජන පෙරමුණට අගල් 03 රොබින් වතුර ඉසින යන්ත්‍රයක් ලබා දීම.(හෝර්ස් සමග)</t>
  </si>
  <si>
    <t>සිතමු කාන්තා ගොවි සමිතියට පුටු ලබා දීම.</t>
  </si>
  <si>
    <t>දෙවිපහල</t>
  </si>
  <si>
    <t>වික්‍රමපාල මයා 072/8370754</t>
  </si>
  <si>
    <t>බටතොට කුරුවිට සමඟි උදාන කාන්තා කාර්යාංශ සමිතියට ශබ්ද විකාශණ යන්ත්‍රයක් ලබාදිම.</t>
  </si>
  <si>
    <t>ඕ.ආර්.සුසිලා රංජනී මිය 766630642</t>
  </si>
  <si>
    <t>එරත්න විතාරම්පංගුව එක්සත් සුභ සාධක සමිතියේ ගොඩනැගිල්ල සඳහා</t>
  </si>
  <si>
    <t>එරත්න</t>
  </si>
  <si>
    <t>ප්‍රා/සභාව</t>
  </si>
  <si>
    <t>කේ. ධර්මදාස, යාය, විතාරම් පංගුව, එරත්න</t>
  </si>
  <si>
    <t>ටයිනි කිඩ්ස් පෙර පාසලට ඔන්චිල්ලාවක් ලබා දීම</t>
  </si>
  <si>
    <t>චමිර ජයලත් 0721735992</t>
  </si>
  <si>
    <t>දෙවිපහල නැගෙනතරු ප‍්‍රජා මණ්ඩලයට බුෆේ සෙට් එකක් ලබා දීම</t>
  </si>
  <si>
    <t>ඉසුරු බණ්ඩාරවත්ත 0718530460</t>
  </si>
  <si>
    <t xml:space="preserve">තැබිලියන ග‍්‍රාම සංවර්ධන සමිතියට ආවරණ මඩුවක් ලබා දීම </t>
  </si>
  <si>
    <t>අමිල මල්කැකුල 0710531889</t>
  </si>
  <si>
    <t>ඕවිටිගම ශ්‍රී සුගත නාග විහාරස්ථානයේ බහුකාර්ය ශාලාවේ කොන්ක්‍රීට් තට්ටුවක් (ස්ලැබ්) දැමීම</t>
  </si>
  <si>
    <t>ඕවිටිගම</t>
  </si>
  <si>
    <t>ආගමික</t>
  </si>
  <si>
    <t>එල් ඒ අමරතුංග මහතා,ඕවිටිගම,පරකඩුව. 071 7279084</t>
  </si>
  <si>
    <t>ලියාපදිංචි දහම් පාසල්,ආගමික හා සංස්කෘතික මධ්‍යස්ථාන සඳහා පහසුකම් සැපයීම</t>
  </si>
  <si>
    <t>කාර්යාලය-0452241187</t>
  </si>
  <si>
    <t>කුරුවිට මහා ශිලව යෝගාශ්‍රම විහාරස්ථානයේ බහුකාර්ය ගොඩනැගිල්ල ඉදි කිරීම සදහා</t>
  </si>
  <si>
    <t>එක්නැලිගොඩ</t>
  </si>
  <si>
    <t>එක්නැලිගොඩ ග්‍රා.ස.ස.</t>
  </si>
  <si>
    <t>විහාරාධිපති පුජ්‍ය පනාවැන්නේ සුනන්ද හිමි. 0776777559 / 0718250309</t>
  </si>
  <si>
    <t>පුස්සැල්ල චේතියගිරි දහම් පාසලට ඩෙස් හා පුටු ලබා දීම</t>
  </si>
  <si>
    <t>පුස්සැල්ල චේතියගිරි පිරිවෙණේ දහම් පාසල් ගොඩනැගිල්ල ඉදිකිරීම</t>
  </si>
  <si>
    <t>විහාරාධිපති හිමි,පූජ්‍ය බෝධිමඵවේ විජිතවංශ හිමි චේතියගිරි පිරිවෙණ</t>
  </si>
  <si>
    <t xml:space="preserve">සූදාගල ශ්‍රී සුමන දේවාරාම විහාරස්ථානයේ ප්‍රතිසංස්කරණ කටයුතු සඳහා </t>
  </si>
  <si>
    <t>සූදාගල</t>
  </si>
  <si>
    <t>රූපිකා බණ්ඩාර ,කන්ද උඩ,එක්නැලිගොඩ, කුරුවිට.</t>
  </si>
  <si>
    <t>තෙප්පනාව ශ්‍රී සුමන පිරිවෙන් විහාරස්ථානයේ ළිඳට බසින පඩිපෙල ඉදි කිරීම</t>
  </si>
  <si>
    <t>මැදගම ග්‍රා.ස.ස.</t>
  </si>
  <si>
    <t>කහන්ගම, කොස්ගල, ශ්‍රී විමලදර්ශනාරාම විහාරයට ටියුෂන් බෆල් යන්ත්‍රයක් ලබා දීම</t>
  </si>
  <si>
    <t>ඩබ්. නිමල් චන්ද්‍රවංශ මහතා.කොස්ගල,කහංගම</t>
  </si>
  <si>
    <t>ජීව/සං/පුහුණු</t>
  </si>
  <si>
    <t>හේමන්ත මයා717196579</t>
  </si>
  <si>
    <t>එකතුව</t>
  </si>
  <si>
    <t>ජාතික ලැයිස්තු ගරු මන්ත්‍රීවරුන්ගේ යෝජනා</t>
  </si>
  <si>
    <t>ආශු මාරසිංහ මැතිතුමා</t>
  </si>
  <si>
    <t>චන්ද්‍රලතා බණ්ඩාර මහත්මිය 077-6266838</t>
  </si>
  <si>
    <t>පරිපාලන වියදම</t>
  </si>
  <si>
    <t>මුළු එකතුව</t>
  </si>
  <si>
    <t>විමධ්‍යගත අයවැය වැඩසටහන 2018- රත්නපුර දිස්ත්‍රික්කය</t>
  </si>
  <si>
    <t xml:space="preserve">Concreting of  the Heanyaya.Minor  road  </t>
  </si>
  <si>
    <t>Development of The  Road  Punsirigama Udakalagammanaya.</t>
  </si>
  <si>
    <t>Concreting  The Road  In Front of  mahawatha thannapita  Community Hall    at      Batathota</t>
  </si>
  <si>
    <t>Concreting of The   Higgashena Delgamuwa Road.</t>
  </si>
  <si>
    <t xml:space="preserve">Concreting of The  welihida 3 d Lane near by Mr Pathmakumaras House </t>
  </si>
  <si>
    <t>Concreting of The  Godapoththe Waththa road  in Waladura .</t>
  </si>
  <si>
    <t xml:space="preserve">Concret ing of The  rest part of  meddawatta Road  Urupelawwa Lake . </t>
  </si>
  <si>
    <t>Concret ing of    thittaeta  road at Waladura kuruvita.</t>
  </si>
  <si>
    <t xml:space="preserve">Concret ing  the  road  From Diddeniya Rural Bank to Church   </t>
  </si>
  <si>
    <t>Concret ing of the  Pahala Talawitiya Epitagedara waththa  road.</t>
  </si>
  <si>
    <t xml:space="preserve">Concret ing of the  road  beside  Molakelaya Mr Premarathna s  House </t>
  </si>
  <si>
    <t>Developing Batatota Welawalagama  road   wallawale road in Adiriyanwala.</t>
  </si>
  <si>
    <t>Donatiion of the Street lamp For the pamas place  d s divisan  kuruvita .</t>
  </si>
  <si>
    <t>Concret ing of The Namaldeniya No 01minor Road (Crss road  of  mrs Wijayanthi s  House )</t>
  </si>
  <si>
    <t>Concret ing of  the Minor  road near  the Eiectrcity Boad  at Thalavitiya.</t>
  </si>
  <si>
    <t>Donation of the Street lamp For the bandanagara  road prst part</t>
  </si>
  <si>
    <t>Development of Kiragala  Scool Play  Ground  (part  2)</t>
  </si>
  <si>
    <t>Developing  of Puwakgahadeniya Play Ground</t>
  </si>
  <si>
    <t>Cleen of the pallamulla mahaela From to   Thalavitiya paddy Field,</t>
  </si>
  <si>
    <t>Cleaning of the maha Ela at  Digogedara paddy Field,</t>
  </si>
  <si>
    <t>Donation Equipments &amp; Caram Boad to Ihala Poharabawa  Awamangalyadara Comity</t>
  </si>
  <si>
    <t>Donatiing  Chairs to Pussalla  Suhada   treeweel sangamaya</t>
  </si>
  <si>
    <t xml:space="preserve">Donatiing  Chairs to Sithamu Womens Farmers association </t>
  </si>
  <si>
    <t>Suplying of The  Electricity &amp; Other instruments For Cmputer Training Cent er in Sihanada Youth Club at Malawa Kuruvita.</t>
  </si>
  <si>
    <t>Donatiing  a Hut  to   Kahengamaeksath govi sanvidanaya</t>
  </si>
  <si>
    <t>Donatiing  a Bufer Set  to Keeragala Udawatha Gamasanwardena Commitiy</t>
  </si>
  <si>
    <t>Donatiing aPlastic Slide  Boat to Deepthi  pre School.</t>
  </si>
  <si>
    <t>Donatiing Chairs to Kandalanda Samurdri Comity</t>
  </si>
  <si>
    <t>Donatiing  Chairs to Nijminiuyana  maranadara Subasadaka  Comity</t>
  </si>
  <si>
    <t>Donatiing a Telivision  to tiny kids pre School .</t>
  </si>
  <si>
    <t>Donating   a  Hut hunugaldeniya Rural Devolopme Comity'</t>
  </si>
  <si>
    <t>Donating Chairs to mothers  Clinik  at Pussalla.</t>
  </si>
  <si>
    <t>Donating  a  Hut To Panderuella Mulla  Comity  .</t>
  </si>
  <si>
    <t>Donating  Sheets To Wijaya Subasadaka Comity at  S-Adavikanda.</t>
  </si>
  <si>
    <t>Donating  Sheets To Need Haritha mithuru Avamangalyadara Comity .</t>
  </si>
  <si>
    <t xml:space="preserve">Donatiing  a Bufer Set &amp; Sport goods to Paramaunt Sport Club  </t>
  </si>
  <si>
    <t>Donating  Bufer Set  to Arunodaya  youth Club</t>
  </si>
  <si>
    <t>Donatiing   to dilshSet  to Araliya youth Club</t>
  </si>
  <si>
    <t>Donatiing  Kitchen   Equipments to Namaldeniya Eksath Subasadaka   Commity</t>
  </si>
  <si>
    <t xml:space="preserve">Donatiing  a Huts   to Selected Social Welfare Commities  in Estates  </t>
  </si>
  <si>
    <t>Donating  to    Equipments to Namaldeniya Santhivadi Subasadaka  Avamangalyadara Comity</t>
  </si>
  <si>
    <t>Donatiing  Chairs to watumwala eksath Subasadaka Comity</t>
  </si>
  <si>
    <t>Donating  to    Water to Minipura ran karal govijana Peramuna</t>
  </si>
  <si>
    <t>Donating  a Hut to Sakthi Suba Sadaka  Comity</t>
  </si>
  <si>
    <t xml:space="preserve">Donatiing   to Sund set Samagi Udana Women Comity </t>
  </si>
  <si>
    <t>For the bildinging of  the Eksath  welfare society at Witaranpanguwa .</t>
  </si>
  <si>
    <t>Donatiing  a onchillawa   to tiny kids pre School .</t>
  </si>
  <si>
    <t>Donatiing  Bufer set to devipahala Nagenatharu prajamandalaya.</t>
  </si>
  <si>
    <t>Donating  a  Hut Thabilliyana gama sanwardena Comity  .</t>
  </si>
  <si>
    <t>Consrtuction of  Sugatha naga bodhi Temple .Multi  Porpose hall Owitigama</t>
  </si>
  <si>
    <t>Donating  to    Equipments to registed Sunday School &amp; Centre.</t>
  </si>
  <si>
    <t>Constructing of Eknaligoda Yogasramaya Multi Purpose bilding.</t>
  </si>
  <si>
    <t>Construction of The Sunday School Building at  pussella Chetiyagiri piriwena.</t>
  </si>
  <si>
    <t xml:space="preserve">Reconstruction of  Sri Sumana  Devarama Temple in Sudagala  </t>
  </si>
  <si>
    <t>Concreting of the staircase for the well at  theppanawa sri  Sumana Priven Viharaya.</t>
  </si>
  <si>
    <t>Donatiing               Bufer set to devipahala Nagenatharu prajamandalaya.</t>
  </si>
  <si>
    <t>Construction  of Wijayarama Temple Multi  Propose building at  Nawajanapadaya Paradise</t>
  </si>
  <si>
    <t>Donating Chairs &amp; dest  to Pussalla Chetiyagiri  Sunday School.</t>
  </si>
  <si>
    <t>Donatiing  a Hut  to  Teppanawa Pahalagama liyasarani govi samitiya</t>
  </si>
  <si>
    <t>Donating  to    Equipments to registed Pre School &amp; Comunity Basc Society.</t>
  </si>
  <si>
    <t>මහවත්තකන්ද ග්‍රාම සංවර්ධනසමිතිය</t>
  </si>
  <si>
    <t>ආරිද්ද ඉළුක්තැන්න ග්‍රාම සංවර්ධන සමිතිය</t>
  </si>
  <si>
    <t>සභාපති සිහනද යෞවන සමාජය</t>
  </si>
  <si>
    <t>හල්පෙ එක්සත් අවමංගල්‍යාධාර සමිතියට බුෆේ කට්ටලයක්   ලබා දිම.</t>
  </si>
  <si>
    <t>Donating Buffer  Set  to Halpe  Eksat  Awamangalyadara samitiya.</t>
  </si>
  <si>
    <t>Donating  Chairs   to Sudagala Eksat  Maranadara samitiya.</t>
  </si>
  <si>
    <t>පැරඩයිස් නව ජනපදයේ විජයාරාම විහාරස්ථානයේ බහු කාර්ය ශාලාව ඉදි කිරීම</t>
  </si>
  <si>
    <t>පුටු 61</t>
  </si>
  <si>
    <t>පුටු 62</t>
  </si>
  <si>
    <t>පුටු 50</t>
  </si>
  <si>
    <t>පුටු 30</t>
  </si>
  <si>
    <t>පුටු  30</t>
  </si>
  <si>
    <t xml:space="preserve">පුන්සිරිගම ඌරුපැලැව්ව සමඟි ග්‍රාම සංවර්ධන සමිතිය </t>
  </si>
  <si>
    <t>27x8</t>
  </si>
  <si>
    <t>28x8</t>
  </si>
  <si>
    <t>ශ්‍රී විජය ග්‍රා/සං/සමිතිය</t>
  </si>
  <si>
    <t>ඇදිරියන්වල බටතොට වැල්ලවලගම මාර්ගය සංවර්ධනය කිරීම.</t>
  </si>
  <si>
    <t>27x08</t>
  </si>
  <si>
    <t>Donatiing  Chairs to divinaguma gamiya Samagama.</t>
  </si>
  <si>
    <t>Donating Buffer  Set &amp; Sasfan set to batatota Eksat  Awamangalyadara samitiya.</t>
  </si>
  <si>
    <t>බේන්දළුව ශක්ති සුභ සාධක සමිතියට හට් එකක්  ලබාදීම</t>
  </si>
  <si>
    <t>30x8</t>
  </si>
  <si>
    <t xml:space="preserve">සභාපති සූදාගල ගොවි සංවිධාන සුබ සාධක සමිතිය </t>
  </si>
  <si>
    <t>10x8</t>
  </si>
  <si>
    <t>කුරුවිටප්‍රාදේශීය සභා බල ප්‍රදේශයේ තෝරාගත් ප්‍රසිද්ධ ස්ථාන සඳහා විථි ලාම්පු ලබාදීම.</t>
  </si>
  <si>
    <t>ජාතික ලයිස්තු ගරු මන්ත්‍රිතුමන්ලාගේ ප්‍රතිපාදන</t>
  </si>
  <si>
    <t>කිතුල්පෙ ග්‍රාම සංවර්ධන සමිතිය</t>
  </si>
  <si>
    <t>කේ.එම්.අබේරුවන්  මයා</t>
  </si>
  <si>
    <t>පත්බේරිය නැ/හිර ගැමුණු ගොවි සංවිධානය</t>
  </si>
  <si>
    <t>පරකඩුව කොට්ටුන්න අත්පන්දු ක්‍රීඩා පිටිය අසළින් ඇති මාර්ගය කොන්ක්‍රිට්  කිරීම.</t>
  </si>
  <si>
    <t>කුරුවිට ශාසනාරක්ෂක බල මණ්ඩලය සඳහා  ප්ලාස්ටික් පුටු ලබාදීම.</t>
  </si>
  <si>
    <t>Donating Chairs to Sasanaraksaka balamandlaya.</t>
  </si>
  <si>
    <t>වැරණියගොඩ සමනළ ග්‍රාම සංවර්ධන සමිතියට ඉවුම් පිහුම් කට්ටලයක් ලබාදීම.</t>
  </si>
  <si>
    <t>භෞතික ප්‍රගතිය (C)</t>
  </si>
  <si>
    <t>B3-</t>
  </si>
  <si>
    <t>B4-</t>
  </si>
  <si>
    <t>Donatiing  Kitchen   Equipments to Waraniyag0da Grama sanwardana Commity</t>
  </si>
  <si>
    <t>වැරණියගොඩ අතුරු මාර්ගය කොන්ක්‍රීට් කිරීම</t>
  </si>
  <si>
    <t>කේ.එම්. අබේරුවන්  මයා</t>
  </si>
  <si>
    <t>නිල්මිනි  උයන එකමුතු මරණාධාර සුභ සාධක සමිතියට පුටු ලබාදීම</t>
  </si>
  <si>
    <t xml:space="preserve">ඩී.එන් ජයතිලක මයා </t>
  </si>
  <si>
    <t>වළදුර-සුහද ගොවි සංවිධානය</t>
  </si>
  <si>
    <t xml:space="preserve">නඩුකාරදෙනිය සරණ සුභසාධක මරණාධාර සමිතියට ටකරන් හට් එකක් ලබා ගැනීම </t>
  </si>
  <si>
    <t>උඩතලාවිටිය ග්‍රාම සංවර්ධන සමිතියට මුඵතැන්ගෙයි උපකරණ ලබා දීම.</t>
  </si>
  <si>
    <t>Donatiing  Kitchen   Equipments to Udathalavitiya  Rural devolopment Commity</t>
  </si>
  <si>
    <t>Donatiing  Chairs to Nijminiuyana  maranadara Subasadaka  Commity</t>
  </si>
  <si>
    <t xml:space="preserve"> Concret ing of  the road near  the  kottunna   volly  boll ground at parakaduwa kottunna.</t>
  </si>
  <si>
    <t>තැඹිලියන කණුකැටිඹ්විටිගම  මාර්ගය  කොන්ක්‍රිට් කිරීම.</t>
  </si>
  <si>
    <t>Concret ing of The Kanukatiorvitiga road</t>
  </si>
  <si>
    <t>මැදගම සිට පතනවත්ත මාර්ගයේ ඉතිරි කොටස සංවර්ධනය කිරිම.</t>
  </si>
  <si>
    <t xml:space="preserve"> Devoiopment Concreting The Rest Part  From medaga Pathanawattha road ..</t>
  </si>
  <si>
    <t xml:space="preserve">දුම්මලේගොඩ ග්‍රාම .ස.සමිතිය  </t>
  </si>
  <si>
    <t xml:space="preserve">මෙනේරිපිටිය වසමේ දිගනවත්ත පාර කිරිගලහේන වත්ත පාර කොටස කොන්ක්‍රිට් කිරිම. </t>
  </si>
  <si>
    <t>Concreting of the Deganawattha Road Kerigalahenawattha .</t>
  </si>
  <si>
    <t>මිල්ලවිටිය අරුණෝදය යෞවන සමාජයට  බුෆේ සෙට් එකක් ලබා දීම.</t>
  </si>
  <si>
    <t xml:space="preserve">ආගමික </t>
  </si>
  <si>
    <t>කුරුවිට සුමිතුරු සුභ සාධක සංසදය සදහා ප්ලාස්ටික් පුටු ලබාදීම.</t>
  </si>
  <si>
    <t>Donatiing               Chairs to devipahala Nagenatharu prajamandalaya.</t>
  </si>
  <si>
    <t xml:space="preserve">ටෙන්ඩර් ඉතිරි ව්‍යාපෘති යෝජනා </t>
  </si>
  <si>
    <t>ඒ.ඒ.විජේතුංග මැතිතුමා</t>
  </si>
  <si>
    <t>කොස්ගල හංසගිරි විහාරස්ථානයේ බහු කාර්ය ශාලාවට  යාබද පැරණි ගොඩනැගිල්ල ඉවත්කර බහු කාර්යශාලාව ප්‍රළුල් කිරිම.</t>
  </si>
  <si>
    <t>කොස්ගල හංසගිරි විහාරස්ථානයේ බහු කාර්ය ශාලාවේ පොලව කොන්ක්‍රිට් කිරිම .</t>
  </si>
  <si>
    <t xml:space="preserve">එකතුව </t>
  </si>
  <si>
    <t>ගළුකාගම</t>
  </si>
  <si>
    <t>පැරකුම් ගොවි සංවිධානය-තලාවිටිය</t>
  </si>
  <si>
    <t>බ/පත්බේරිය ගොවි සංවිධානය</t>
  </si>
  <si>
    <t>මිනිපුර රන් කරල් ගොවිජන පෙරමුණ</t>
  </si>
  <si>
    <t>දේවාලගාව ඉහළ පාර කොන්ක්‍රිට් කිරිම.</t>
  </si>
  <si>
    <t>Concreting of Dewalagava Ihala concrete roads kadangoda Janapadaya.</t>
  </si>
  <si>
    <t>ඉහල පොහොරබාව අවමංගල්‍යාධාර සහ සුභ සාධක සමිතියට ඇළුමිනියම් භාජන සෙට් එකක් සහ කැරම් බෝඩ් 2ක් ලබා දීම.</t>
  </si>
  <si>
    <t>tv 01</t>
  </si>
  <si>
    <t>නාමල්දෙනිය සුභ සාධක සමියට වලං සෙට් එකක් ලබා දීම.</t>
  </si>
  <si>
    <t>තෝරා ගත් වතු සමිතියකට තහඩු ආවරණ ලබා දීම.</t>
  </si>
  <si>
    <t xml:space="preserve">මෙනේරිපිටිය- ගොවි සංවිධානය </t>
  </si>
  <si>
    <t xml:space="preserve">එකකමුතු  ගොවි  සංවිධානය , කිරගල </t>
  </si>
  <si>
    <t>හට් 1-10x10</t>
  </si>
  <si>
    <t>හට් 1-10x20</t>
  </si>
  <si>
    <t>හට්-01-10x20</t>
  </si>
  <si>
    <t>නාමල්දෙනිය ශ්‍රි දේවානන්ද සහම් පාසලට ඩෙස් බංකු හා ප්ලාස්ටික් පුටු ලබාදීම.</t>
  </si>
  <si>
    <t xml:space="preserve">Donatiing               Chairs &amp; dest to namaldeniya sri devananda  dahampasala. </t>
  </si>
  <si>
    <t xml:space="preserve">පුස්සැල්ල චේතියගම විහාරස්ථාන කාර්ය සාධක සමිතිය </t>
  </si>
  <si>
    <t>ඉහල පොහොරබාව උඩහවත්ත රාවණාවත්ත මාර්ගය කොන්ක්‍රිට් කිරිම.</t>
  </si>
  <si>
    <t>Concret ing of the Ihala Poharabawa udahawatta raanawattha road .</t>
  </si>
  <si>
    <t>හට්-1-10x20</t>
  </si>
  <si>
    <t>පුටු 25</t>
  </si>
  <si>
    <t>B1  -ඇස්තමේන්තු අනුමත වී ඇත.</t>
  </si>
  <si>
    <t>A   -ඇස්තමේන්තු සකස්කර නැත(0-5%)</t>
  </si>
  <si>
    <t>B3-    මිල ගණන් ලැබී ඇත.</t>
  </si>
  <si>
    <t>B4-   ඇස්තමේන්තු පිරිනමා ඇත.</t>
  </si>
  <si>
    <t>B2-   ඇස්තමේන්තු හෝ මිලගණන් කැදවා ඇත.</t>
  </si>
  <si>
    <t>C -    වැඩ අවසන්    (26-40%)</t>
  </si>
  <si>
    <t>D  -     වැඩ අවසන්     (41-60%)</t>
  </si>
  <si>
    <t>E    -  වැඩ අවසන්     (61-  80%)</t>
  </si>
  <si>
    <t>G    -  වැඩ අවසන්     (100%)</t>
  </si>
  <si>
    <t xml:space="preserve">Construction of Hansagiri temple multi purpose building </t>
  </si>
  <si>
    <t xml:space="preserve">Constructing The Land at the  multi purpose building at the hansagiri temple                                  at kosgala  </t>
  </si>
  <si>
    <t>යහලකොට්ටුන්න නුගේහේන පාර ගමන් කිරීමට අපහසු ස්ථාන ඩෝසර් කර සංවර්ධනය කිරීම</t>
  </si>
  <si>
    <t>නඩුකාරදෙනිය සුහඳ ගොවි සංවිධානය</t>
  </si>
  <si>
    <t>වතුයාය සමඟි ගොවි සංවිධානය</t>
  </si>
  <si>
    <t>කඳන්ගොඩ ගොවි සමිතිය</t>
  </si>
  <si>
    <t xml:space="preserve">එක්සත් ග්‍රාම සංවර්ධන සමිතිය ගළුකාගම </t>
  </si>
  <si>
    <t>වතුයාය</t>
  </si>
  <si>
    <t xml:space="preserve"> අඩවිකන්ද</t>
  </si>
  <si>
    <t>කුරුවිට තැඹිලියන පැරකුම් ගොවි සංවිධානය</t>
  </si>
  <si>
    <t>සමඟි ගොව සංවිධානය-පොහොරබාව</t>
  </si>
  <si>
    <t>කුරුවිට ප්‍රාදේශීය සභා බල ප්‍රදේශයේ තෝරාගත් ප්‍රසිද්ධ ස්ථාන සඳහා විථි ලාම්පු සවි කිරීම.</t>
  </si>
  <si>
    <t>වැරණියගොඩ සමනළ ග්‍රාම සංවර්ධන සමිතිය</t>
  </si>
  <si>
    <t>ලයන් හාර්ට් සමාජයට උපකරන ලබා දීම</t>
  </si>
  <si>
    <t>Concreting of Waraniyagoda  minor road ,</t>
  </si>
  <si>
    <t>ලිස්සන බෝට්ටු 01</t>
  </si>
  <si>
    <t>පුටු 24</t>
  </si>
  <si>
    <t>බුපේ ෂෙට් 1</t>
  </si>
  <si>
    <t>ආවරණ මඩු 01</t>
  </si>
  <si>
    <t>පිඟන 96</t>
  </si>
  <si>
    <t>පුටු 32</t>
  </si>
  <si>
    <t>ඩෙස් 10 බංකු 10</t>
  </si>
  <si>
    <t>වානේ කබඩ් 01</t>
  </si>
  <si>
    <t>පාතගම විද්‍යාලයේ ඉදිතරනු ලබන නව ගොඩනැගිල්ල (බුදු මැදුර) සදහා  දුව්‍ය ලබාදීම.</t>
  </si>
  <si>
    <t xml:space="preserve">පාතගම </t>
  </si>
  <si>
    <t xml:space="preserve">මිලදී ගැනීම් </t>
  </si>
  <si>
    <t>අතැති බිල් වටිනාකම රු.</t>
  </si>
  <si>
    <t>ප්‍රාදේශීය ලේකම් කොට්ඨාශය- කුරුවිට  -1248             2018 දෙසැම්බර් 31 දිනට ප්‍රගතිය</t>
  </si>
  <si>
    <t>කැරම් බෝඩ් 2 සාස්පාන් 16</t>
  </si>
  <si>
    <t>A/C - 01  UPS-04 ප්‍රින්ටර්-01  මල්ට්මීඩියා යන්ත්‍ර/ස්ක්‍රීන්. - 01 කැරකෙන පුටු 04</t>
  </si>
  <si>
    <t>ටකරන් 31</t>
  </si>
  <si>
    <t>ටකරන් 26</t>
  </si>
  <si>
    <t>බුෆේ සෙට් 01</t>
  </si>
  <si>
    <t>බුෆේ සෙට් 1</t>
  </si>
  <si>
    <t>ගෑස් ලිප/සිලින්ඩර් -01 සාස්පාන් -03</t>
  </si>
  <si>
    <t>සාස්පාන් - 04</t>
  </si>
  <si>
    <t>ගෑස් ලිප/සිලින්ඩර් -01 සාස්පාන් -02</t>
  </si>
  <si>
    <t>වතුර මෝටර් 01</t>
  </si>
  <si>
    <t>ශබ්ද විකාශණ -01</t>
  </si>
  <si>
    <t>බුෆේ සෙට් - 01</t>
  </si>
  <si>
    <t>ඔන්චිල්ලා -01</t>
  </si>
  <si>
    <t>පුටු -50</t>
  </si>
  <si>
    <t>පුටු -26 ගුරු මේස 01 වයිට් බෝඩ් 06</t>
  </si>
  <si>
    <t>සාස්පාන් -06 ගැස් ලිප් -02 පොල්ගාන මැෂින් -  01 තාච්චි -02තෙල් හැදි 02</t>
  </si>
  <si>
    <t>ටියුෂන් බෆල් -01</t>
  </si>
  <si>
    <t>පුටු - 49</t>
  </si>
  <si>
    <t>ශ්‍රී විජය ගොවි සමිතිය</t>
  </si>
  <si>
    <t>ඕවිටිගම ශ්‍රී සුගත නාග විහාරස්ථ දායක සභාව</t>
  </si>
  <si>
    <t xml:space="preserve">සංශෝධන </t>
  </si>
  <si>
    <t>120m</t>
  </si>
  <si>
    <t>400x10</t>
  </si>
  <si>
    <t>97x8</t>
  </si>
  <si>
    <t>111x8</t>
  </si>
  <si>
    <t>6.1x10.5m</t>
  </si>
  <si>
    <t>10x1.05m</t>
  </si>
  <si>
    <t>120x3</t>
  </si>
  <si>
    <t>33.75x48.25</t>
  </si>
  <si>
    <t>21x3.25</t>
  </si>
  <si>
    <t>39.6x9'</t>
  </si>
  <si>
    <t>27.46x2.44</t>
  </si>
  <si>
    <t>7.92x4</t>
  </si>
  <si>
    <t>7.93x4.88</t>
  </si>
  <si>
    <t>සංශෝධනය නොවීම හේතුවෙන් ක්‍රියාත්මක නොවුණු ව්‍යපෘති</t>
  </si>
  <si>
    <t>Construction  of New bulding for pathagama School</t>
  </si>
  <si>
    <t xml:space="preserve"> විතාරංපංගුව  සමනළ ග්‍රාම සංවර්ධන සමිතිය </t>
  </si>
  <si>
    <t>16x8</t>
  </si>
  <si>
    <t>Development of yahalakottunna nugehena road</t>
  </si>
  <si>
    <t xml:space="preserve">Concret ing of road keeragala Estates houses at lower divition  </t>
  </si>
  <si>
    <t>පුවක්ගහදෙනිය ක්‍රීඩාංගනයේ භූමිය සකස් කර වයායාම මංතීරුව  ඉදි කිරිම සඳහා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</si>
</sst>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FMBindumathi"/>
    </font>
    <font>
      <sz val="10"/>
      <name val="Arial"/>
      <family val="2"/>
    </font>
    <font>
      <b/>
      <sz val="10"/>
      <name val="Iskoola Pota"/>
      <family val="2"/>
    </font>
    <font>
      <sz val="10"/>
      <name val="Iskoola Pota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Iskoola Pota"/>
      <family val="2"/>
    </font>
    <font>
      <sz val="9"/>
      <name val="Iskoola Pota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Iskoola Pot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FMBindumathi"/>
    </font>
    <font>
      <sz val="8"/>
      <name val="Arial"/>
      <family val="2"/>
    </font>
    <font>
      <b/>
      <sz val="8"/>
      <name val="Iskoola Pota"/>
      <family val="2"/>
    </font>
    <font>
      <b/>
      <sz val="8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9"/>
      <name val="Iskoola Pota"/>
      <family val="2"/>
    </font>
    <font>
      <b/>
      <sz val="11"/>
      <name val="Iskoola Pota"/>
      <family val="2"/>
    </font>
    <font>
      <b/>
      <sz val="12"/>
      <name val="Iskoola Pota"/>
      <family val="2"/>
    </font>
    <font>
      <sz val="12"/>
      <color theme="1"/>
      <name val="Iskoola Pota"/>
      <family val="2"/>
    </font>
    <font>
      <sz val="12"/>
      <name val="Iskoola Pot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Iskoola Pota"/>
      <family val="2"/>
    </font>
    <font>
      <sz val="11"/>
      <color theme="1"/>
      <name val="Iskoola Pota"/>
      <family val="2"/>
    </font>
    <font>
      <sz val="10"/>
      <color theme="1"/>
      <name val="Iskoola Pota"/>
      <family val="2"/>
    </font>
    <font>
      <sz val="7"/>
      <name val="Arial"/>
      <family val="2"/>
    </font>
    <font>
      <sz val="6"/>
      <name val="Iskoola Pota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3"/>
      <name val="FMBindumathi"/>
    </font>
    <font>
      <sz val="13"/>
      <name val="FMBindumathi"/>
    </font>
    <font>
      <b/>
      <sz val="13"/>
      <name val="Iskoola Pota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Iskoola Pota"/>
      <family val="2"/>
    </font>
    <font>
      <sz val="11"/>
      <color rgb="FFFF0000"/>
      <name val="Iskoola Pota"/>
      <family val="2"/>
    </font>
    <font>
      <b/>
      <sz val="18"/>
      <name val="Arial"/>
      <family val="2"/>
    </font>
    <font>
      <sz val="8"/>
      <color rgb="FFFF0000"/>
      <name val="Iskoola Pota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/>
    <xf numFmtId="0" fontId="19" fillId="0" borderId="0" xfId="0" applyFont="1" applyBorder="1" applyAlignment="1"/>
    <xf numFmtId="0" fontId="5" fillId="0" borderId="2" xfId="0" applyFont="1" applyFill="1" applyBorder="1" applyAlignment="1">
      <alignment horizontal="left" vertical="center" wrapText="1"/>
    </xf>
    <xf numFmtId="43" fontId="7" fillId="5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3" fontId="5" fillId="0" borderId="2" xfId="0" applyNumberFormat="1" applyFont="1" applyFill="1" applyBorder="1" applyAlignment="1">
      <alignment vertical="center"/>
    </xf>
    <xf numFmtId="43" fontId="19" fillId="5" borderId="2" xfId="0" applyNumberFormat="1" applyFont="1" applyFill="1" applyBorder="1" applyAlignment="1">
      <alignment horizontal="center" vertical="center"/>
    </xf>
    <xf numFmtId="43" fontId="9" fillId="0" borderId="2" xfId="0" applyNumberFormat="1" applyFont="1" applyFill="1" applyBorder="1" applyAlignment="1">
      <alignment horizontal="center" vertical="center" wrapText="1"/>
    </xf>
    <xf numFmtId="43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43" fontId="5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43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43" fontId="13" fillId="0" borderId="2" xfId="0" applyNumberFormat="1" applyFont="1" applyFill="1" applyBorder="1" applyAlignment="1">
      <alignment vertical="center"/>
    </xf>
    <xf numFmtId="43" fontId="13" fillId="0" borderId="2" xfId="0" applyNumberFormat="1" applyFont="1" applyFill="1" applyBorder="1" applyAlignment="1">
      <alignment horizontal="center" vertical="center" wrapText="1"/>
    </xf>
    <xf numFmtId="43" fontId="13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43" fontId="5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textRotation="90"/>
    </xf>
    <xf numFmtId="0" fontId="5" fillId="6" borderId="0" xfId="0" applyFont="1" applyFill="1" applyBorder="1" applyAlignment="1">
      <alignment vertical="center" wrapText="1"/>
    </xf>
    <xf numFmtId="0" fontId="34" fillId="0" borderId="2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0" fontId="9" fillId="0" borderId="0" xfId="0" applyFont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Border="1"/>
    <xf numFmtId="43" fontId="7" fillId="5" borderId="0" xfId="0" applyNumberFormat="1" applyFont="1" applyFill="1" applyBorder="1" applyAlignment="1">
      <alignment horizontal="center" vertical="center"/>
    </xf>
    <xf numFmtId="43" fontId="19" fillId="5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/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21" fillId="0" borderId="0" xfId="0" applyFont="1" applyBorder="1"/>
    <xf numFmtId="0" fontId="4" fillId="0" borderId="0" xfId="0" applyFont="1" applyBorder="1" applyAlignment="1"/>
    <xf numFmtId="0" fontId="35" fillId="0" borderId="0" xfId="0" applyFont="1" applyBorder="1"/>
    <xf numFmtId="0" fontId="12" fillId="0" borderId="0" xfId="0" applyFont="1" applyBorder="1" applyAlignment="1"/>
    <xf numFmtId="0" fontId="3" fillId="0" borderId="0" xfId="0" applyFont="1" applyFill="1" applyBorder="1" applyAlignment="1">
      <alignment horizontal="left" vertical="center"/>
    </xf>
    <xf numFmtId="0" fontId="33" fillId="0" borderId="0" xfId="0" applyNumberFormat="1" applyFont="1" applyBorder="1" applyAlignment="1">
      <alignment horizontal="center" textRotation="90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textRotation="90"/>
    </xf>
    <xf numFmtId="0" fontId="10" fillId="0" borderId="0" xfId="0" applyNumberFormat="1" applyFont="1" applyFill="1" applyBorder="1" applyAlignment="1">
      <alignment horizontal="left" vertical="center" wrapText="1"/>
    </xf>
    <xf numFmtId="0" fontId="19" fillId="5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7" fillId="5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43" fontId="2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3" fontId="17" fillId="0" borderId="0" xfId="0" applyNumberFormat="1" applyFont="1" applyFill="1" applyBorder="1" applyAlignment="1">
      <alignment vertical="center"/>
    </xf>
    <xf numFmtId="0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/>
    <xf numFmtId="0" fontId="1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textRotation="90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textRotation="90"/>
    </xf>
    <xf numFmtId="0" fontId="35" fillId="0" borderId="0" xfId="0" applyFont="1" applyFill="1" applyBorder="1" applyAlignment="1">
      <alignment vertical="center"/>
    </xf>
    <xf numFmtId="43" fontId="20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17" fillId="0" borderId="0" xfId="0" applyFont="1" applyBorder="1"/>
    <xf numFmtId="43" fontId="17" fillId="0" borderId="0" xfId="0" applyNumberFormat="1" applyFont="1" applyBorder="1"/>
    <xf numFmtId="0" fontId="6" fillId="0" borderId="0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left" wrapText="1"/>
    </xf>
    <xf numFmtId="0" fontId="30" fillId="0" borderId="2" xfId="0" applyFont="1" applyFill="1" applyBorder="1" applyAlignment="1">
      <alignment horizontal="right" wrapText="1"/>
    </xf>
    <xf numFmtId="0" fontId="2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textRotation="90" wrapText="1"/>
    </xf>
    <xf numFmtId="0" fontId="13" fillId="0" borderId="2" xfId="0" applyNumberFormat="1" applyFont="1" applyBorder="1" applyAlignment="1">
      <alignment horizontal="center" textRotation="90"/>
    </xf>
    <xf numFmtId="43" fontId="13" fillId="0" borderId="2" xfId="0" applyNumberFormat="1" applyFont="1" applyFill="1" applyBorder="1" applyAlignment="1">
      <alignment horizontal="center" textRotation="90" wrapText="1"/>
    </xf>
    <xf numFmtId="0" fontId="13" fillId="0" borderId="2" xfId="0" applyNumberFormat="1" applyFont="1" applyFill="1" applyBorder="1" applyAlignment="1">
      <alignment horizontal="center" wrapText="1"/>
    </xf>
    <xf numFmtId="0" fontId="13" fillId="0" borderId="2" xfId="0" applyFont="1" applyFill="1" applyBorder="1" applyAlignment="1">
      <alignment textRotation="90" wrapText="1"/>
    </xf>
    <xf numFmtId="43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/>
    </xf>
    <xf numFmtId="43" fontId="13" fillId="0" borderId="2" xfId="0" applyNumberFormat="1" applyFont="1" applyBorder="1" applyAlignment="1"/>
    <xf numFmtId="43" fontId="23" fillId="0" borderId="2" xfId="0" applyNumberFormat="1" applyFont="1" applyFill="1" applyBorder="1" applyAlignment="1">
      <alignment horizontal="center" vertical="center" textRotation="90" wrapText="1"/>
    </xf>
    <xf numFmtId="0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textRotation="90" wrapText="1"/>
    </xf>
    <xf numFmtId="43" fontId="13" fillId="0" borderId="2" xfId="0" applyNumberFormat="1" applyFont="1" applyFill="1" applyBorder="1" applyAlignment="1">
      <alignment horizontal="center" textRotation="90"/>
    </xf>
    <xf numFmtId="0" fontId="13" fillId="0" borderId="2" xfId="0" applyFont="1" applyFill="1" applyBorder="1" applyAlignment="1">
      <alignment horizontal="center" textRotation="90"/>
    </xf>
    <xf numFmtId="43" fontId="13" fillId="0" borderId="2" xfId="0" applyNumberFormat="1" applyFont="1" applyFill="1" applyBorder="1" applyAlignment="1">
      <alignment horizontal="center" vertical="center" textRotation="90" wrapText="1"/>
    </xf>
    <xf numFmtId="0" fontId="13" fillId="3" borderId="2" xfId="0" applyNumberFormat="1" applyFont="1" applyFill="1" applyBorder="1" applyAlignment="1">
      <alignment horizontal="center" wrapText="1"/>
    </xf>
    <xf numFmtId="43" fontId="13" fillId="0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textRotation="90" wrapText="1"/>
    </xf>
    <xf numFmtId="0" fontId="13" fillId="0" borderId="2" xfId="0" applyNumberFormat="1" applyFont="1" applyBorder="1" applyAlignment="1">
      <alignment horizontal="center" vertical="center" textRotation="90"/>
    </xf>
    <xf numFmtId="0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textRotation="90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vertical="center" textRotation="90" wrapText="1"/>
    </xf>
    <xf numFmtId="0" fontId="13" fillId="0" borderId="2" xfId="0" applyNumberFormat="1" applyFont="1" applyFill="1" applyBorder="1" applyAlignment="1">
      <alignment horizontal="center" vertical="center" textRotation="90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textRotation="90" wrapText="1"/>
    </xf>
    <xf numFmtId="43" fontId="13" fillId="0" borderId="2" xfId="0" applyNumberFormat="1" applyFont="1" applyFill="1" applyBorder="1" applyAlignment="1">
      <alignment horizontal="center"/>
    </xf>
    <xf numFmtId="43" fontId="13" fillId="0" borderId="2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4" borderId="2" xfId="0" applyFont="1" applyFill="1" applyBorder="1" applyAlignment="1">
      <alignment horizontal="left" vertical="center" wrapText="1"/>
    </xf>
    <xf numFmtId="43" fontId="13" fillId="0" borderId="2" xfId="0" applyNumberFormat="1" applyFont="1" applyFill="1" applyBorder="1" applyAlignment="1">
      <alignment horizontal="left" vertical="center" wrapText="1"/>
    </xf>
    <xf numFmtId="43" fontId="13" fillId="0" borderId="2" xfId="0" applyNumberFormat="1" applyFont="1" applyBorder="1"/>
    <xf numFmtId="43" fontId="13" fillId="0" borderId="2" xfId="0" applyNumberFormat="1" applyFont="1" applyFill="1" applyBorder="1" applyAlignment="1">
      <alignment horizontal="center" vertical="center" textRotation="90"/>
    </xf>
    <xf numFmtId="0" fontId="13" fillId="0" borderId="2" xfId="0" applyFont="1" applyBorder="1" applyAlignment="1">
      <alignment horizontal="center" wrapText="1"/>
    </xf>
    <xf numFmtId="0" fontId="13" fillId="4" borderId="2" xfId="0" applyFont="1" applyFill="1" applyBorder="1" applyAlignment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2" xfId="0" applyNumberFormat="1" applyFont="1" applyBorder="1" applyAlignment="1">
      <alignment horizontal="center" vertical="center" textRotation="90" wrapText="1"/>
    </xf>
    <xf numFmtId="43" fontId="13" fillId="0" borderId="2" xfId="0" applyNumberFormat="1" applyFont="1" applyFill="1" applyBorder="1" applyAlignment="1">
      <alignment textRotation="90" wrapText="1"/>
    </xf>
    <xf numFmtId="0" fontId="13" fillId="0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35" fillId="5" borderId="2" xfId="0" applyFont="1" applyFill="1" applyBorder="1" applyAlignment="1">
      <alignment horizontal="left" vertical="center" wrapText="1"/>
    </xf>
    <xf numFmtId="0" fontId="35" fillId="5" borderId="2" xfId="0" applyFont="1" applyFill="1" applyBorder="1" applyAlignment="1">
      <alignment horizontal="left" wrapText="1"/>
    </xf>
    <xf numFmtId="0" fontId="23" fillId="5" borderId="2" xfId="0" applyNumberFormat="1" applyFont="1" applyFill="1" applyBorder="1" applyAlignment="1">
      <alignment textRotation="90"/>
    </xf>
    <xf numFmtId="0" fontId="13" fillId="5" borderId="2" xfId="0" applyNumberFormat="1" applyFont="1" applyFill="1" applyBorder="1" applyAlignment="1">
      <alignment horizontal="center" textRotation="90"/>
    </xf>
    <xf numFmtId="0" fontId="23" fillId="5" borderId="2" xfId="0" applyFont="1" applyFill="1" applyBorder="1" applyAlignment="1">
      <alignment horizontal="center" textRotation="90"/>
    </xf>
    <xf numFmtId="43" fontId="23" fillId="5" borderId="2" xfId="0" applyNumberFormat="1" applyFont="1" applyFill="1" applyBorder="1" applyAlignment="1">
      <alignment horizontal="center"/>
    </xf>
    <xf numFmtId="43" fontId="23" fillId="5" borderId="2" xfId="0" applyNumberFormat="1" applyFont="1" applyFill="1" applyBorder="1" applyAlignment="1">
      <alignment horizontal="center" textRotation="90"/>
    </xf>
    <xf numFmtId="43" fontId="35" fillId="5" borderId="2" xfId="0" applyNumberFormat="1" applyFont="1" applyFill="1" applyBorder="1" applyAlignment="1">
      <alignment horizontal="center" vertical="center"/>
    </xf>
    <xf numFmtId="0" fontId="35" fillId="5" borderId="2" xfId="0" applyNumberFormat="1" applyFont="1" applyFill="1" applyBorder="1" applyAlignment="1">
      <alignment horizontal="center" vertical="center"/>
    </xf>
    <xf numFmtId="43" fontId="35" fillId="5" borderId="2" xfId="0" applyNumberFormat="1" applyFont="1" applyFill="1" applyBorder="1" applyAlignment="1">
      <alignment horizontal="center"/>
    </xf>
    <xf numFmtId="43" fontId="23" fillId="5" borderId="2" xfId="0" applyNumberFormat="1" applyFont="1" applyFill="1" applyBorder="1" applyAlignment="1">
      <alignment horizontal="center" vertical="center" textRotation="90"/>
    </xf>
    <xf numFmtId="43" fontId="13" fillId="3" borderId="2" xfId="0" applyNumberFormat="1" applyFont="1" applyFill="1" applyBorder="1" applyAlignment="1">
      <alignment horizontal="center"/>
    </xf>
    <xf numFmtId="43" fontId="13" fillId="3" borderId="2" xfId="0" applyNumberFormat="1" applyFont="1" applyFill="1" applyBorder="1" applyAlignment="1">
      <alignment horizontal="center" wrapText="1"/>
    </xf>
    <xf numFmtId="0" fontId="35" fillId="5" borderId="2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textRotation="90" wrapText="1"/>
    </xf>
    <xf numFmtId="0" fontId="13" fillId="0" borderId="2" xfId="0" applyFont="1" applyBorder="1" applyAlignment="1">
      <alignment horizontal="left" textRotation="90" wrapText="1"/>
    </xf>
    <xf numFmtId="0" fontId="13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textRotation="90"/>
    </xf>
    <xf numFmtId="0" fontId="13" fillId="0" borderId="2" xfId="0" applyNumberFormat="1" applyFont="1" applyFill="1" applyBorder="1" applyAlignment="1">
      <alignment horizontal="center" textRotation="90" wrapText="1"/>
    </xf>
    <xf numFmtId="0" fontId="6" fillId="0" borderId="2" xfId="0" applyFont="1" applyFill="1" applyBorder="1" applyAlignment="1">
      <alignment horizontal="left"/>
    </xf>
    <xf numFmtId="0" fontId="13" fillId="0" borderId="2" xfId="0" applyFont="1" applyBorder="1" applyAlignment="1"/>
    <xf numFmtId="0" fontId="13" fillId="0" borderId="2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/>
    </xf>
    <xf numFmtId="0" fontId="13" fillId="0" borderId="2" xfId="0" applyFont="1" applyBorder="1" applyAlignment="1">
      <alignment horizontal="center" vertical="top"/>
    </xf>
    <xf numFmtId="43" fontId="13" fillId="0" borderId="2" xfId="0" applyNumberFormat="1" applyFont="1" applyFill="1" applyBorder="1" applyAlignment="1">
      <alignment vertical="top"/>
    </xf>
    <xf numFmtId="43" fontId="13" fillId="0" borderId="2" xfId="0" applyNumberFormat="1" applyFont="1" applyFill="1" applyBorder="1" applyAlignment="1">
      <alignment horizontal="center" vertical="top" wrapText="1"/>
    </xf>
    <xf numFmtId="43" fontId="13" fillId="0" borderId="2" xfId="0" applyNumberFormat="1" applyFont="1" applyBorder="1" applyAlignment="1">
      <alignment vertical="top"/>
    </xf>
    <xf numFmtId="43" fontId="13" fillId="0" borderId="2" xfId="0" applyNumberFormat="1" applyFont="1" applyFill="1" applyBorder="1" applyAlignment="1">
      <alignment horizontal="center" vertical="top" textRotation="90"/>
    </xf>
    <xf numFmtId="0" fontId="13" fillId="0" borderId="2" xfId="0" applyFont="1" applyFill="1" applyBorder="1" applyAlignment="1">
      <alignment vertical="top"/>
    </xf>
    <xf numFmtId="0" fontId="13" fillId="0" borderId="2" xfId="0" applyNumberFormat="1" applyFont="1" applyBorder="1" applyAlignment="1">
      <alignment horizontal="center" textRotation="90" wrapText="1"/>
    </xf>
    <xf numFmtId="43" fontId="13" fillId="0" borderId="2" xfId="0" applyNumberFormat="1" applyFont="1" applyBorder="1" applyAlignment="1">
      <alignment vertical="center" wrapText="1"/>
    </xf>
    <xf numFmtId="43" fontId="13" fillId="0" borderId="2" xfId="0" applyNumberFormat="1" applyFont="1" applyBorder="1" applyAlignment="1">
      <alignment wrapText="1"/>
    </xf>
    <xf numFmtId="0" fontId="13" fillId="0" borderId="2" xfId="0" applyNumberFormat="1" applyFont="1" applyBorder="1" applyAlignment="1">
      <alignment vertical="center" wrapText="1"/>
    </xf>
    <xf numFmtId="43" fontId="13" fillId="0" borderId="2" xfId="0" applyNumberFormat="1" applyFont="1" applyFill="1" applyBorder="1" applyAlignment="1">
      <alignment wrapText="1"/>
    </xf>
    <xf numFmtId="0" fontId="6" fillId="5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left" textRotation="90"/>
    </xf>
    <xf numFmtId="0" fontId="23" fillId="5" borderId="2" xfId="0" applyNumberFormat="1" applyFont="1" applyFill="1" applyBorder="1" applyAlignment="1">
      <alignment horizontal="center"/>
    </xf>
    <xf numFmtId="0" fontId="23" fillId="5" borderId="2" xfId="0" applyNumberFormat="1" applyFont="1" applyFill="1" applyBorder="1" applyAlignment="1">
      <alignment horizontal="center" textRotation="90"/>
    </xf>
    <xf numFmtId="0" fontId="35" fillId="5" borderId="2" xfId="0" applyNumberFormat="1" applyFont="1" applyFill="1" applyBorder="1" applyAlignment="1">
      <alignment horizontal="center"/>
    </xf>
    <xf numFmtId="0" fontId="23" fillId="5" borderId="2" xfId="0" applyNumberFormat="1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left" wrapText="1"/>
    </xf>
    <xf numFmtId="0" fontId="13" fillId="0" borderId="2" xfId="0" applyFont="1" applyBorder="1" applyAlignment="1">
      <alignment textRotation="90" wrapText="1"/>
    </xf>
    <xf numFmtId="43" fontId="13" fillId="4" borderId="2" xfId="0" applyNumberFormat="1" applyFont="1" applyFill="1" applyBorder="1" applyAlignment="1">
      <alignment vertical="center"/>
    </xf>
    <xf numFmtId="0" fontId="39" fillId="0" borderId="2" xfId="0" applyFont="1" applyFill="1" applyBorder="1" applyAlignment="1">
      <alignment vertical="center"/>
    </xf>
    <xf numFmtId="0" fontId="39" fillId="0" borderId="2" xfId="0" applyFont="1" applyFill="1" applyBorder="1" applyAlignment="1"/>
    <xf numFmtId="0" fontId="39" fillId="0" borderId="2" xfId="0" applyFont="1" applyFill="1" applyBorder="1" applyAlignment="1">
      <alignment horizontal="left" vertical="center"/>
    </xf>
    <xf numFmtId="0" fontId="35" fillId="0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textRotation="90"/>
    </xf>
    <xf numFmtId="0" fontId="13" fillId="0" borderId="2" xfId="0" applyNumberFormat="1" applyFont="1" applyFill="1" applyBorder="1" applyAlignment="1">
      <alignment horizontal="center" textRotation="90"/>
    </xf>
    <xf numFmtId="43" fontId="23" fillId="0" borderId="2" xfId="0" applyNumberFormat="1" applyFont="1" applyFill="1" applyBorder="1" applyAlignment="1">
      <alignment horizontal="center" textRotation="90"/>
    </xf>
    <xf numFmtId="43" fontId="23" fillId="0" borderId="2" xfId="0" applyNumberFormat="1" applyFont="1" applyFill="1" applyBorder="1" applyAlignment="1">
      <alignment horizontal="center"/>
    </xf>
    <xf numFmtId="0" fontId="40" fillId="0" borderId="2" xfId="0" applyNumberFormat="1" applyFont="1" applyFill="1" applyBorder="1" applyAlignment="1">
      <alignment horizontal="center" vertical="center"/>
    </xf>
    <xf numFmtId="43" fontId="40" fillId="0" borderId="2" xfId="0" applyNumberFormat="1" applyFont="1" applyFill="1" applyBorder="1" applyAlignment="1">
      <alignment horizontal="center"/>
    </xf>
    <xf numFmtId="43" fontId="23" fillId="0" borderId="2" xfId="0" applyNumberFormat="1" applyFont="1" applyFill="1" applyBorder="1" applyAlignment="1">
      <alignment horizontal="center" vertical="center" textRotation="90"/>
    </xf>
    <xf numFmtId="43" fontId="40" fillId="0" borderId="2" xfId="0" applyNumberFormat="1" applyFont="1" applyFill="1" applyBorder="1" applyAlignment="1">
      <alignment horizontal="center" vertical="center"/>
    </xf>
    <xf numFmtId="0" fontId="40" fillId="0" borderId="2" xfId="0" applyFont="1" applyBorder="1" applyAlignment="1"/>
    <xf numFmtId="0" fontId="39" fillId="0" borderId="2" xfId="0" applyFont="1" applyBorder="1" applyAlignment="1"/>
    <xf numFmtId="43" fontId="39" fillId="0" borderId="2" xfId="0" applyNumberFormat="1" applyFont="1" applyFill="1" applyBorder="1" applyAlignment="1">
      <alignment vertical="center"/>
    </xf>
    <xf numFmtId="43" fontId="39" fillId="0" borderId="2" xfId="0" applyNumberFormat="1" applyFont="1" applyBorder="1" applyAlignment="1"/>
    <xf numFmtId="0" fontId="13" fillId="0" borderId="2" xfId="0" applyFont="1" applyFill="1" applyBorder="1" applyAlignment="1">
      <alignment vertical="center" textRotation="90"/>
    </xf>
    <xf numFmtId="0" fontId="39" fillId="0" borderId="2" xfId="0" applyNumberFormat="1" applyFont="1" applyBorder="1" applyAlignment="1">
      <alignment vertical="center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left" textRotation="90" wrapText="1"/>
    </xf>
    <xf numFmtId="0" fontId="23" fillId="0" borderId="2" xfId="0" applyNumberFormat="1" applyFont="1" applyFill="1" applyBorder="1" applyAlignment="1">
      <alignment horizontal="center" textRotation="90" wrapText="1"/>
    </xf>
    <xf numFmtId="43" fontId="23" fillId="0" borderId="2" xfId="0" applyNumberFormat="1" applyFont="1" applyFill="1" applyBorder="1" applyAlignment="1">
      <alignment horizontal="center" textRotation="90" wrapText="1"/>
    </xf>
    <xf numFmtId="0" fontId="23" fillId="0" borderId="2" xfId="0" applyFont="1" applyFill="1" applyBorder="1" applyAlignment="1">
      <alignment horizontal="center" textRotation="90"/>
    </xf>
    <xf numFmtId="43" fontId="23" fillId="0" borderId="2" xfId="0" applyNumberFormat="1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/>
    </xf>
    <xf numFmtId="43" fontId="23" fillId="0" borderId="2" xfId="0" applyNumberFormat="1" applyFont="1" applyBorder="1" applyAlignment="1"/>
    <xf numFmtId="0" fontId="23" fillId="0" borderId="2" xfId="0" applyNumberFormat="1" applyFont="1" applyBorder="1" applyAlignment="1">
      <alignment vertical="center"/>
    </xf>
    <xf numFmtId="0" fontId="23" fillId="0" borderId="2" xfId="0" applyNumberFormat="1" applyFont="1" applyFill="1" applyBorder="1" applyAlignment="1">
      <alignment horizontal="center" vertical="center"/>
    </xf>
    <xf numFmtId="43" fontId="23" fillId="0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/>
    <xf numFmtId="0" fontId="42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horizontal="left"/>
    </xf>
    <xf numFmtId="0" fontId="42" fillId="0" borderId="2" xfId="0" applyFont="1" applyBorder="1" applyAlignment="1">
      <alignment horizontal="center" textRotation="90"/>
    </xf>
    <xf numFmtId="0" fontId="42" fillId="0" borderId="2" xfId="0" applyFont="1" applyFill="1" applyBorder="1" applyAlignment="1">
      <alignment horizontal="center" textRotation="90"/>
    </xf>
    <xf numFmtId="43" fontId="42" fillId="0" borderId="2" xfId="0" applyNumberFormat="1" applyFont="1" applyBorder="1" applyAlignment="1">
      <alignment horizontal="center" textRotation="90" wrapText="1"/>
    </xf>
    <xf numFmtId="43" fontId="42" fillId="0" borderId="2" xfId="0" applyNumberFormat="1" applyFont="1" applyFill="1" applyBorder="1" applyAlignment="1"/>
    <xf numFmtId="0" fontId="13" fillId="0" borderId="2" xfId="0" applyNumberFormat="1" applyFont="1" applyFill="1" applyBorder="1" applyAlignment="1">
      <alignment horizontal="center"/>
    </xf>
    <xf numFmtId="0" fontId="42" fillId="0" borderId="2" xfId="0" applyFont="1" applyBorder="1" applyAlignment="1">
      <alignment vertical="center"/>
    </xf>
    <xf numFmtId="0" fontId="42" fillId="0" borderId="2" xfId="0" applyFont="1" applyBorder="1" applyAlignment="1"/>
    <xf numFmtId="0" fontId="39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textRotation="90"/>
    </xf>
    <xf numFmtId="0" fontId="40" fillId="0" borderId="2" xfId="0" applyFont="1" applyFill="1" applyBorder="1" applyAlignment="1">
      <alignment vertical="center"/>
    </xf>
    <xf numFmtId="0" fontId="40" fillId="0" borderId="2" xfId="0" applyFont="1" applyBorder="1"/>
    <xf numFmtId="0" fontId="40" fillId="0" borderId="2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/>
    </xf>
    <xf numFmtId="0" fontId="23" fillId="0" borderId="2" xfId="0" applyFont="1" applyFill="1" applyBorder="1" applyAlignment="1">
      <alignment horizontal="left" textRotation="90"/>
    </xf>
    <xf numFmtId="0" fontId="23" fillId="0" borderId="2" xfId="0" applyNumberFormat="1" applyFont="1" applyBorder="1" applyAlignment="1">
      <alignment horizontal="center" textRotation="90"/>
    </xf>
    <xf numFmtId="0" fontId="23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textRotation="90"/>
    </xf>
    <xf numFmtId="43" fontId="40" fillId="0" borderId="2" xfId="0" applyNumberFormat="1" applyFont="1" applyBorder="1" applyAlignment="1">
      <alignment horizontal="center" vertical="center"/>
    </xf>
    <xf numFmtId="0" fontId="40" fillId="0" borderId="2" xfId="0" applyNumberFormat="1" applyFont="1" applyBorder="1" applyAlignment="1">
      <alignment horizontal="center" vertical="center"/>
    </xf>
    <xf numFmtId="43" fontId="40" fillId="0" borderId="2" xfId="0" applyNumberFormat="1" applyFont="1" applyBorder="1"/>
    <xf numFmtId="0" fontId="23" fillId="0" borderId="2" xfId="0" applyFont="1" applyFill="1" applyBorder="1" applyAlignment="1">
      <alignment vertical="center" textRotation="90"/>
    </xf>
    <xf numFmtId="0" fontId="40" fillId="0" borderId="2" xfId="0" applyNumberFormat="1" applyFont="1" applyBorder="1" applyAlignment="1">
      <alignment vertical="center"/>
    </xf>
    <xf numFmtId="43" fontId="23" fillId="0" borderId="2" xfId="0" applyNumberFormat="1" applyFont="1" applyBorder="1" applyAlignment="1">
      <alignment horizontal="center" textRotation="90"/>
    </xf>
    <xf numFmtId="43" fontId="23" fillId="0" borderId="2" xfId="0" applyNumberFormat="1" applyFont="1" applyBorder="1" applyAlignment="1">
      <alignment textRotation="90"/>
    </xf>
    <xf numFmtId="43" fontId="40" fillId="0" borderId="2" xfId="0" applyNumberFormat="1" applyFont="1" applyBorder="1" applyAlignment="1">
      <alignment vertical="center"/>
    </xf>
    <xf numFmtId="0" fontId="40" fillId="0" borderId="2" xfId="0" applyNumberFormat="1" applyFont="1" applyBorder="1" applyAlignment="1"/>
    <xf numFmtId="43" fontId="40" fillId="0" borderId="2" xfId="0" applyNumberFormat="1" applyFont="1" applyBorder="1" applyAlignment="1"/>
    <xf numFmtId="0" fontId="23" fillId="0" borderId="2" xfId="0" applyNumberFormat="1" applyFont="1" applyFill="1" applyBorder="1" applyAlignment="1">
      <alignment vertical="center" textRotation="90"/>
    </xf>
    <xf numFmtId="0" fontId="23" fillId="0" borderId="2" xfId="0" applyNumberFormat="1" applyFont="1" applyBorder="1" applyAlignment="1">
      <alignment textRotation="90"/>
    </xf>
    <xf numFmtId="43" fontId="40" fillId="0" borderId="2" xfId="0" applyNumberFormat="1" applyFont="1" applyFill="1" applyBorder="1" applyAlignment="1">
      <alignment vertical="center"/>
    </xf>
    <xf numFmtId="43" fontId="23" fillId="0" borderId="2" xfId="0" applyNumberFormat="1" applyFont="1" applyFill="1" applyBorder="1" applyAlignment="1">
      <alignment vertical="center" textRotation="90"/>
    </xf>
    <xf numFmtId="0" fontId="39" fillId="0" borderId="0" xfId="0" applyFont="1" applyFill="1" applyBorder="1" applyAlignment="1">
      <alignment vertical="center"/>
    </xf>
    <xf numFmtId="0" fontId="39" fillId="0" borderId="0" xfId="0" applyFont="1" applyBorder="1"/>
    <xf numFmtId="0" fontId="39" fillId="0" borderId="0" xfId="0" applyFont="1" applyFill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 textRotation="90"/>
    </xf>
    <xf numFmtId="0" fontId="13" fillId="0" borderId="0" xfId="0" applyNumberFormat="1" applyFont="1" applyBorder="1" applyAlignment="1">
      <alignment horizontal="center" textRotation="90"/>
    </xf>
    <xf numFmtId="0" fontId="13" fillId="0" borderId="0" xfId="0" applyFont="1" applyFill="1" applyBorder="1" applyAlignment="1">
      <alignment horizontal="center" textRotation="90"/>
    </xf>
    <xf numFmtId="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textRotation="90"/>
    </xf>
    <xf numFmtId="43" fontId="39" fillId="0" borderId="0" xfId="0" applyNumberFormat="1" applyFont="1" applyFill="1" applyBorder="1" applyAlignment="1">
      <alignment vertical="center"/>
    </xf>
    <xf numFmtId="43" fontId="39" fillId="0" borderId="0" xfId="0" applyNumberFormat="1" applyFont="1" applyBorder="1"/>
    <xf numFmtId="0" fontId="13" fillId="0" borderId="0" xfId="0" applyFont="1" applyFill="1" applyBorder="1" applyAlignment="1">
      <alignment vertical="center" textRotation="90"/>
    </xf>
    <xf numFmtId="0" fontId="39" fillId="0" borderId="0" xfId="0" applyNumberFormat="1" applyFont="1" applyBorder="1" applyAlignment="1">
      <alignment vertical="center"/>
    </xf>
    <xf numFmtId="0" fontId="42" fillId="0" borderId="0" xfId="0" applyFont="1" applyBorder="1" applyAlignment="1">
      <alignment horizontal="left" vertical="center"/>
    </xf>
    <xf numFmtId="43" fontId="0" fillId="0" borderId="0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2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top" wrapText="1"/>
    </xf>
    <xf numFmtId="43" fontId="13" fillId="0" borderId="2" xfId="0" applyNumberFormat="1" applyFont="1" applyFill="1" applyBorder="1" applyAlignment="1">
      <alignment horizontal="center" vertical="top" textRotation="90" wrapText="1"/>
    </xf>
    <xf numFmtId="0" fontId="13" fillId="0" borderId="2" xfId="0" applyNumberFormat="1" applyFont="1" applyBorder="1" applyAlignment="1">
      <alignment vertical="top"/>
    </xf>
    <xf numFmtId="0" fontId="22" fillId="0" borderId="0" xfId="0" applyFont="1" applyFill="1" applyBorder="1" applyAlignment="1">
      <alignment horizontal="center" vertical="center" wrapText="1"/>
    </xf>
    <xf numFmtId="43" fontId="10" fillId="0" borderId="2" xfId="0" applyNumberFormat="1" applyFont="1" applyFill="1" applyBorder="1" applyAlignment="1">
      <alignment vertical="center"/>
    </xf>
    <xf numFmtId="43" fontId="10" fillId="0" borderId="2" xfId="0" applyNumberFormat="1" applyFont="1" applyBorder="1" applyAlignment="1">
      <alignment vertical="center"/>
    </xf>
    <xf numFmtId="43" fontId="10" fillId="0" borderId="2" xfId="0" applyNumberFormat="1" applyFont="1" applyFill="1" applyBorder="1" applyAlignment="1">
      <alignment vertical="center" wrapText="1"/>
    </xf>
    <xf numFmtId="43" fontId="10" fillId="0" borderId="2" xfId="0" applyNumberFormat="1" applyFont="1" applyFill="1" applyBorder="1" applyAlignment="1">
      <alignment horizontal="center" vertical="center" wrapText="1"/>
    </xf>
    <xf numFmtId="43" fontId="10" fillId="0" borderId="2" xfId="0" applyNumberFormat="1" applyFont="1" applyFill="1" applyBorder="1" applyAlignment="1">
      <alignment vertical="top"/>
    </xf>
    <xf numFmtId="43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wrapText="1"/>
    </xf>
    <xf numFmtId="43" fontId="10" fillId="0" borderId="2" xfId="0" applyNumberFormat="1" applyFont="1" applyBorder="1" applyAlignment="1">
      <alignment horizontal="center" vertical="center"/>
    </xf>
    <xf numFmtId="43" fontId="12" fillId="0" borderId="2" xfId="0" applyNumberFormat="1" applyFont="1" applyBorder="1" applyAlignment="1">
      <alignment horizontal="center" vertical="center"/>
    </xf>
    <xf numFmtId="43" fontId="11" fillId="0" borderId="0" xfId="0" applyNumberFormat="1" applyFont="1" applyBorder="1" applyAlignment="1">
      <alignment horizontal="center" vertical="center"/>
    </xf>
    <xf numFmtId="43" fontId="22" fillId="0" borderId="2" xfId="0" applyNumberFormat="1" applyFont="1" applyBorder="1" applyAlignment="1">
      <alignment horizontal="center" vertical="center"/>
    </xf>
    <xf numFmtId="43" fontId="32" fillId="0" borderId="0" xfId="0" applyNumberFormat="1" applyFont="1" applyBorder="1" applyAlignment="1">
      <alignment horizontal="center" vertical="center"/>
    </xf>
    <xf numFmtId="43" fontId="10" fillId="0" borderId="2" xfId="0" applyNumberFormat="1" applyFont="1" applyFill="1" applyBorder="1" applyAlignment="1">
      <alignment horizontal="center" vertical="center"/>
    </xf>
    <xf numFmtId="43" fontId="10" fillId="4" borderId="2" xfId="0" applyNumberFormat="1" applyFont="1" applyFill="1" applyBorder="1" applyAlignment="1">
      <alignment vertical="center"/>
    </xf>
    <xf numFmtId="43" fontId="10" fillId="4" borderId="2" xfId="0" applyNumberFormat="1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/>
    </xf>
    <xf numFmtId="0" fontId="43" fillId="0" borderId="0" xfId="0" applyFont="1" applyBorder="1"/>
    <xf numFmtId="0" fontId="1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textRotation="90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9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top" wrapText="1"/>
    </xf>
    <xf numFmtId="0" fontId="20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vertical="center"/>
    </xf>
    <xf numFmtId="0" fontId="9" fillId="0" borderId="2" xfId="0" applyNumberFormat="1" applyFont="1" applyBorder="1" applyAlignment="1">
      <alignment horizontal="center" vertical="center" wrapText="1" shrinkToFit="1"/>
    </xf>
    <xf numFmtId="0" fontId="9" fillId="0" borderId="2" xfId="0" applyNumberFormat="1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vertical="center"/>
    </xf>
    <xf numFmtId="43" fontId="45" fillId="5" borderId="2" xfId="0" applyNumberFormat="1" applyFont="1" applyFill="1" applyBorder="1" applyAlignment="1">
      <alignment horizontal="center" vertical="center"/>
    </xf>
    <xf numFmtId="43" fontId="5" fillId="4" borderId="2" xfId="0" applyNumberFormat="1" applyFont="1" applyFill="1" applyBorder="1" applyAlignment="1">
      <alignment horizontal="center" vertical="center" wrapText="1"/>
    </xf>
    <xf numFmtId="44" fontId="19" fillId="5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43" fontId="18" fillId="0" borderId="2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top" wrapText="1"/>
    </xf>
    <xf numFmtId="43" fontId="5" fillId="0" borderId="2" xfId="0" applyNumberFormat="1" applyFont="1" applyBorder="1" applyAlignment="1">
      <alignment vertical="center"/>
    </xf>
    <xf numFmtId="43" fontId="5" fillId="0" borderId="2" xfId="0" applyNumberFormat="1" applyFont="1" applyFill="1" applyBorder="1" applyAlignment="1">
      <alignment horizontal="left" vertical="center" wrapText="1"/>
    </xf>
    <xf numFmtId="43" fontId="5" fillId="0" borderId="2" xfId="0" applyNumberFormat="1" applyFont="1" applyFill="1" applyBorder="1" applyAlignment="1">
      <alignment horizontal="left" vertical="center"/>
    </xf>
    <xf numFmtId="43" fontId="5" fillId="0" borderId="2" xfId="0" applyNumberFormat="1" applyFont="1" applyFill="1" applyBorder="1" applyAlignment="1">
      <alignment vertical="top"/>
    </xf>
    <xf numFmtId="43" fontId="5" fillId="0" borderId="2" xfId="0" applyNumberFormat="1" applyFont="1" applyBorder="1" applyAlignment="1">
      <alignment vertical="top"/>
    </xf>
    <xf numFmtId="43" fontId="5" fillId="0" borderId="2" xfId="0" applyNumberFormat="1" applyFont="1" applyFill="1" applyBorder="1" applyAlignment="1">
      <alignment horizontal="left" vertical="top" wrapText="1"/>
    </xf>
    <xf numFmtId="43" fontId="5" fillId="0" borderId="2" xfId="0" applyNumberFormat="1" applyFont="1" applyBorder="1" applyAlignment="1">
      <alignment vertical="center" wrapText="1"/>
    </xf>
    <xf numFmtId="43" fontId="5" fillId="4" borderId="2" xfId="0" applyNumberFormat="1" applyFont="1" applyFill="1" applyBorder="1" applyAlignment="1">
      <alignment vertical="center"/>
    </xf>
    <xf numFmtId="43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Fill="1" applyBorder="1" applyAlignment="1">
      <alignment vertical="center"/>
    </xf>
    <xf numFmtId="43" fontId="4" fillId="0" borderId="2" xfId="0" applyNumberFormat="1" applyFont="1" applyFill="1" applyBorder="1" applyAlignment="1">
      <alignment horizontal="left" vertical="center" wrapText="1"/>
    </xf>
    <xf numFmtId="43" fontId="3" fillId="0" borderId="0" xfId="0" applyNumberFormat="1" applyFont="1" applyBorder="1" applyAlignment="1">
      <alignment horizontal="center" vertical="center"/>
    </xf>
    <xf numFmtId="43" fontId="3" fillId="0" borderId="0" xfId="0" applyNumberFormat="1" applyFont="1" applyFill="1" applyBorder="1" applyAlignment="1">
      <alignment vertical="center"/>
    </xf>
    <xf numFmtId="43" fontId="46" fillId="0" borderId="0" xfId="0" applyNumberFormat="1" applyFont="1" applyBorder="1" applyAlignment="1">
      <alignment wrapText="1"/>
    </xf>
    <xf numFmtId="43" fontId="31" fillId="0" borderId="0" xfId="0" applyNumberFormat="1" applyFont="1" applyFill="1" applyBorder="1" applyAlignment="1">
      <alignment wrapText="1"/>
    </xf>
    <xf numFmtId="0" fontId="46" fillId="0" borderId="0" xfId="0" applyFont="1" applyBorder="1" applyAlignment="1">
      <alignment wrapText="1"/>
    </xf>
    <xf numFmtId="43" fontId="20" fillId="0" borderId="2" xfId="0" applyNumberFormat="1" applyFont="1" applyBorder="1" applyAlignment="1">
      <alignment vertical="center"/>
    </xf>
    <xf numFmtId="43" fontId="20" fillId="0" borderId="2" xfId="0" applyNumberFormat="1" applyFont="1" applyBorder="1" applyAlignment="1">
      <alignment horizontal="center" vertical="center"/>
    </xf>
    <xf numFmtId="43" fontId="20" fillId="0" borderId="2" xfId="0" applyNumberFormat="1" applyFont="1" applyFill="1" applyBorder="1" applyAlignment="1">
      <alignment vertical="center"/>
    </xf>
    <xf numFmtId="0" fontId="47" fillId="0" borderId="0" xfId="0" applyFont="1" applyBorder="1" applyAlignment="1">
      <alignment horizontal="left" vertical="center"/>
    </xf>
    <xf numFmtId="43" fontId="49" fillId="0" borderId="0" xfId="0" applyNumberFormat="1" applyFont="1" applyFill="1" applyBorder="1" applyAlignment="1">
      <alignment vertical="center"/>
    </xf>
    <xf numFmtId="0" fontId="26" fillId="4" borderId="2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0" applyFont="1" applyFill="1" applyBorder="1" applyAlignment="1">
      <alignment vertical="top" wrapText="1"/>
    </xf>
    <xf numFmtId="0" fontId="25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top" wrapText="1"/>
    </xf>
    <xf numFmtId="0" fontId="25" fillId="4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48" fillId="0" borderId="0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8" fillId="0" borderId="0" xfId="0" applyFont="1" applyBorder="1"/>
    <xf numFmtId="0" fontId="4" fillId="0" borderId="2" xfId="0" applyNumberFormat="1" applyFont="1" applyFill="1" applyBorder="1" applyAlignment="1">
      <alignment horizontal="center" vertical="center"/>
    </xf>
    <xf numFmtId="43" fontId="5" fillId="4" borderId="3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5" fillId="0" borderId="0" xfId="0" applyFont="1" applyBorder="1"/>
    <xf numFmtId="43" fontId="5" fillId="4" borderId="7" xfId="0" applyNumberFormat="1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/>
    <xf numFmtId="0" fontId="10" fillId="4" borderId="2" xfId="0" applyFont="1" applyFill="1" applyBorder="1" applyAlignment="1">
      <alignment vertical="center" textRotation="90" wrapText="1"/>
    </xf>
    <xf numFmtId="0" fontId="10" fillId="4" borderId="2" xfId="0" applyNumberFormat="1" applyFont="1" applyFill="1" applyBorder="1" applyAlignment="1">
      <alignment horizontal="center" vertical="center" textRotation="90"/>
    </xf>
    <xf numFmtId="0" fontId="10" fillId="4" borderId="2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textRotation="90"/>
    </xf>
    <xf numFmtId="43" fontId="10" fillId="4" borderId="2" xfId="0" applyNumberFormat="1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vertical="center"/>
    </xf>
    <xf numFmtId="43" fontId="10" fillId="4" borderId="2" xfId="0" applyNumberFormat="1" applyFont="1" applyFill="1" applyBorder="1" applyAlignment="1">
      <alignment horizontal="center" wrapText="1"/>
    </xf>
    <xf numFmtId="43" fontId="10" fillId="4" borderId="2" xfId="0" applyNumberFormat="1" applyFont="1" applyFill="1" applyBorder="1"/>
    <xf numFmtId="43" fontId="10" fillId="4" borderId="2" xfId="0" applyNumberFormat="1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wrapText="1"/>
    </xf>
    <xf numFmtId="0" fontId="10" fillId="4" borderId="2" xfId="0" applyFont="1" applyFill="1" applyBorder="1" applyAlignment="1">
      <alignment textRotation="90" wrapText="1"/>
    </xf>
    <xf numFmtId="0" fontId="10" fillId="4" borderId="2" xfId="0" applyNumberFormat="1" applyFont="1" applyFill="1" applyBorder="1" applyAlignment="1">
      <alignment horizontal="center" textRotation="90" wrapText="1"/>
    </xf>
    <xf numFmtId="0" fontId="10" fillId="4" borderId="2" xfId="0" applyFont="1" applyFill="1" applyBorder="1" applyAlignment="1">
      <alignment horizontal="center" wrapText="1"/>
    </xf>
    <xf numFmtId="43" fontId="10" fillId="4" borderId="2" xfId="0" applyNumberFormat="1" applyFont="1" applyFill="1" applyBorder="1" applyAlignment="1">
      <alignment horizontal="center" vertical="center" wrapText="1"/>
    </xf>
    <xf numFmtId="43" fontId="10" fillId="4" borderId="2" xfId="0" applyNumberFormat="1" applyFont="1" applyFill="1" applyBorder="1" applyAlignment="1">
      <alignment horizontal="center"/>
    </xf>
    <xf numFmtId="0" fontId="10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2" xfId="0" applyFont="1" applyFill="1" applyBorder="1" applyAlignment="1">
      <alignment horizontal="left" vertical="center" textRotation="90"/>
    </xf>
    <xf numFmtId="0" fontId="10" fillId="0" borderId="2" xfId="0" applyNumberFormat="1" applyFont="1" applyBorder="1" applyAlignment="1">
      <alignment horizontal="center" vertical="center" textRotation="90"/>
    </xf>
    <xf numFmtId="0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textRotation="90"/>
    </xf>
    <xf numFmtId="0" fontId="10" fillId="0" borderId="2" xfId="0" applyFont="1" applyBorder="1"/>
    <xf numFmtId="43" fontId="10" fillId="0" borderId="2" xfId="0" applyNumberFormat="1" applyFont="1" applyBorder="1"/>
    <xf numFmtId="0" fontId="10" fillId="0" borderId="2" xfId="0" applyFont="1" applyFill="1" applyBorder="1" applyAlignment="1">
      <alignment vertical="center" textRotation="90"/>
    </xf>
    <xf numFmtId="0" fontId="22" fillId="0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left"/>
    </xf>
    <xf numFmtId="0" fontId="22" fillId="0" borderId="2" xfId="0" applyFont="1" applyFill="1" applyBorder="1" applyAlignment="1">
      <alignment horizontal="left" textRotation="90"/>
    </xf>
    <xf numFmtId="0" fontId="22" fillId="0" borderId="2" xfId="0" applyNumberFormat="1" applyFont="1" applyBorder="1" applyAlignment="1">
      <alignment horizontal="center" textRotation="90"/>
    </xf>
    <xf numFmtId="0" fontId="22" fillId="0" borderId="2" xfId="0" applyFont="1" applyFill="1" applyBorder="1" applyAlignment="1">
      <alignment horizontal="center" textRotation="90"/>
    </xf>
    <xf numFmtId="0" fontId="22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textRotation="90"/>
    </xf>
    <xf numFmtId="0" fontId="47" fillId="0" borderId="0" xfId="0" applyFont="1" applyFill="1" applyBorder="1" applyAlignment="1">
      <alignment horizontal="left" vertical="center"/>
    </xf>
    <xf numFmtId="0" fontId="47" fillId="0" borderId="0" xfId="0" applyFont="1" applyBorder="1" applyAlignment="1">
      <alignment horizontal="left" vertical="center" wrapText="1"/>
    </xf>
    <xf numFmtId="0" fontId="47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 textRotation="90"/>
    </xf>
    <xf numFmtId="0" fontId="24" fillId="0" borderId="0" xfId="0" applyNumberFormat="1" applyFont="1" applyBorder="1" applyAlignment="1">
      <alignment horizontal="center" textRotation="90"/>
    </xf>
    <xf numFmtId="0" fontId="24" fillId="0" borderId="0" xfId="0" applyFont="1" applyFill="1" applyBorder="1" applyAlignment="1">
      <alignment horizontal="center" textRotation="90"/>
    </xf>
    <xf numFmtId="0" fontId="24" fillId="0" borderId="0" xfId="0" applyNumberFormat="1" applyFont="1" applyBorder="1" applyAlignment="1">
      <alignment horizontal="center"/>
    </xf>
    <xf numFmtId="0" fontId="24" fillId="0" borderId="0" xfId="0" applyFont="1" applyBorder="1" applyAlignment="1">
      <alignment textRotation="90"/>
    </xf>
    <xf numFmtId="43" fontId="47" fillId="0" borderId="0" xfId="0" applyNumberFormat="1" applyFont="1" applyBorder="1" applyAlignment="1">
      <alignment horizontal="center" vertical="center"/>
    </xf>
    <xf numFmtId="43" fontId="48" fillId="0" borderId="0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wrapText="1"/>
    </xf>
    <xf numFmtId="43" fontId="23" fillId="3" borderId="2" xfId="0" applyNumberFormat="1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textRotation="90" wrapText="1"/>
    </xf>
    <xf numFmtId="0" fontId="3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23" fillId="0" borderId="2" xfId="0" applyNumberFormat="1" applyFont="1" applyFill="1" applyBorder="1" applyAlignment="1">
      <alignment horizontal="left" vertical="top" textRotation="90" wrapText="1"/>
    </xf>
    <xf numFmtId="43" fontId="4" fillId="0" borderId="2" xfId="0" applyNumberFormat="1" applyFont="1" applyFill="1" applyBorder="1" applyAlignment="1">
      <alignment horizontal="center" vertical="top" wrapText="1"/>
    </xf>
    <xf numFmtId="43" fontId="23" fillId="0" borderId="2" xfId="0" applyNumberFormat="1" applyFont="1" applyFill="1" applyBorder="1" applyAlignment="1">
      <alignment horizontal="center" vertical="top" wrapText="1"/>
    </xf>
    <xf numFmtId="43" fontId="4" fillId="0" borderId="2" xfId="1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center" wrapText="1"/>
    </xf>
    <xf numFmtId="0" fontId="41" fillId="0" borderId="2" xfId="0" applyFont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top" wrapText="1"/>
    </xf>
    <xf numFmtId="0" fontId="18" fillId="0" borderId="2" xfId="0" applyNumberFormat="1" applyFont="1" applyFill="1" applyBorder="1" applyAlignment="1">
      <alignment horizontal="center" vertical="top" wrapText="1"/>
    </xf>
    <xf numFmtId="0" fontId="23" fillId="0" borderId="2" xfId="0" applyNumberFormat="1" applyFont="1" applyFill="1" applyBorder="1" applyAlignment="1">
      <alignment horizontal="center" vertical="top" wrapText="1"/>
    </xf>
    <xf numFmtId="10" fontId="23" fillId="3" borderId="2" xfId="1" applyNumberFormat="1" applyFont="1" applyFill="1" applyBorder="1" applyAlignment="1">
      <alignment horizontal="center" vertical="top" wrapText="1"/>
    </xf>
    <xf numFmtId="0" fontId="18" fillId="0" borderId="2" xfId="0" applyNumberFormat="1" applyFont="1" applyFill="1" applyBorder="1" applyAlignment="1">
      <alignment horizontal="left" vertical="top" textRotation="90" wrapText="1"/>
    </xf>
    <xf numFmtId="0" fontId="23" fillId="0" borderId="2" xfId="0" applyNumberFormat="1" applyFont="1" applyFill="1" applyBorder="1" applyAlignment="1">
      <alignment horizontal="center" vertical="top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textRotation="90" wrapText="1"/>
    </xf>
    <xf numFmtId="0" fontId="23" fillId="2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23" fillId="0" borderId="2" xfId="0" applyFont="1" applyFill="1" applyBorder="1" applyAlignment="1">
      <alignment horizontal="center" vertical="top" wrapText="1"/>
    </xf>
    <xf numFmtId="0" fontId="13" fillId="2" borderId="2" xfId="0" applyNumberFormat="1" applyFont="1" applyFill="1" applyBorder="1" applyAlignment="1">
      <alignment horizontal="center" vertical="top" wrapText="1"/>
    </xf>
    <xf numFmtId="43" fontId="5" fillId="0" borderId="2" xfId="0" applyNumberFormat="1" applyFont="1" applyFill="1" applyBorder="1" applyAlignment="1">
      <alignment horizontal="right" wrapText="1"/>
    </xf>
    <xf numFmtId="0" fontId="31" fillId="0" borderId="2" xfId="0" applyFont="1" applyFill="1" applyBorder="1" applyAlignment="1">
      <alignment horizontal="right" wrapText="1"/>
    </xf>
    <xf numFmtId="43" fontId="22" fillId="0" borderId="2" xfId="0" applyNumberFormat="1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wrapText="1"/>
    </xf>
    <xf numFmtId="0" fontId="29" fillId="0" borderId="5" xfId="0" applyFont="1" applyFill="1" applyBorder="1" applyAlignment="1">
      <alignment horizontal="center" wrapText="1"/>
    </xf>
    <xf numFmtId="0" fontId="29" fillId="0" borderId="6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top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14"/>
  <sheetViews>
    <sheetView tabSelected="1" zoomScale="76" zoomScaleNormal="76" workbookViewId="0">
      <selection activeCell="N133" sqref="N133"/>
    </sheetView>
  </sheetViews>
  <sheetFormatPr defaultRowHeight="15"/>
  <cols>
    <col min="1" max="1" width="4" style="85" customWidth="1"/>
    <col min="2" max="3" width="7.140625" style="86" hidden="1" customWidth="1"/>
    <col min="4" max="4" width="14.85546875" style="86" hidden="1" customWidth="1"/>
    <col min="5" max="5" width="7.42578125" style="67" customWidth="1"/>
    <col min="6" max="6" width="12.42578125" style="366" customWidth="1"/>
    <col min="7" max="7" width="11.85546875" style="94" customWidth="1"/>
    <col min="8" max="8" width="0.28515625" style="95" hidden="1" customWidth="1"/>
    <col min="9" max="9" width="3" style="88" customWidth="1"/>
    <col min="10" max="10" width="2.85546875" style="68" customWidth="1"/>
    <col min="11" max="11" width="2.85546875" style="70" customWidth="1"/>
    <col min="12" max="12" width="2.7109375" style="89" hidden="1" customWidth="1"/>
    <col min="13" max="13" width="3.28515625" style="90" customWidth="1"/>
    <col min="14" max="14" width="14.7109375" style="299" customWidth="1"/>
    <col min="15" max="15" width="15.140625" style="346" customWidth="1"/>
    <col min="16" max="16" width="15.5703125" style="347" customWidth="1"/>
    <col min="17" max="17" width="15.7109375" style="347" customWidth="1"/>
    <col min="18" max="18" width="14.7109375" style="82" customWidth="1"/>
    <col min="19" max="19" width="5" style="83" customWidth="1"/>
    <col min="20" max="20" width="6.85546875" style="96" hidden="1" customWidth="1"/>
    <col min="21" max="21" width="13.28515625" style="97" hidden="1" customWidth="1"/>
    <col min="22" max="22" width="13.85546875" style="97" hidden="1" customWidth="1"/>
    <col min="23" max="23" width="14.85546875" style="97" hidden="1" customWidth="1"/>
    <col min="24" max="24" width="2.5703125" style="45" customWidth="1"/>
    <col min="25" max="25" width="2.5703125" style="84" customWidth="1"/>
    <col min="26" max="26" width="2" style="84" customWidth="1"/>
    <col min="27" max="27" width="2.7109375" style="84" customWidth="1"/>
    <col min="28" max="28" width="3" style="84" customWidth="1"/>
    <col min="29" max="29" width="3.28515625" style="84" customWidth="1"/>
    <col min="30" max="30" width="2.5703125" style="84" customWidth="1"/>
    <col min="31" max="31" width="3" style="84" customWidth="1"/>
    <col min="32" max="32" width="2" style="84" customWidth="1"/>
    <col min="33" max="33" width="2.28515625" style="84" customWidth="1"/>
    <col min="34" max="34" width="3.140625" style="84" customWidth="1"/>
    <col min="35" max="35" width="6.85546875" style="333" customWidth="1"/>
    <col min="36" max="36" width="7.5703125" style="78" customWidth="1"/>
    <col min="37" max="37" width="0.7109375" style="98" hidden="1" customWidth="1"/>
    <col min="38" max="16384" width="9.140625" style="55"/>
  </cols>
  <sheetData>
    <row r="1" spans="1:37" s="49" customFormat="1" ht="15" customHeight="1">
      <c r="A1" s="447" t="s">
        <v>223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</row>
    <row r="2" spans="1:37" s="49" customFormat="1" ht="19.5" customHeight="1">
      <c r="A2" s="455" t="s">
        <v>405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455"/>
      <c r="AK2" s="455"/>
    </row>
    <row r="3" spans="1:37" s="1" customFormat="1" ht="24.75" customHeight="1">
      <c r="A3" s="48"/>
      <c r="B3" s="48"/>
      <c r="C3" s="48"/>
      <c r="D3" s="48"/>
      <c r="E3" s="48"/>
      <c r="F3" s="311"/>
      <c r="G3" s="48"/>
      <c r="H3" s="48"/>
      <c r="I3" s="48"/>
      <c r="J3" s="48"/>
      <c r="K3" s="48"/>
      <c r="L3" s="48"/>
      <c r="M3" s="48"/>
      <c r="N3" s="288"/>
      <c r="O3" s="308"/>
      <c r="P3" s="308"/>
      <c r="Q3" s="308"/>
      <c r="R3" s="48"/>
      <c r="S3" s="312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312"/>
      <c r="AJ3" s="48"/>
      <c r="AK3" s="48"/>
    </row>
    <row r="4" spans="1:37" s="6" customFormat="1" ht="100.5" customHeight="1">
      <c r="A4" s="456" t="s">
        <v>0</v>
      </c>
      <c r="B4" s="457" t="s">
        <v>1</v>
      </c>
      <c r="C4" s="457" t="s">
        <v>2</v>
      </c>
      <c r="D4" s="457" t="s">
        <v>3</v>
      </c>
      <c r="E4" s="458" t="s">
        <v>4</v>
      </c>
      <c r="F4" s="461" t="s">
        <v>5</v>
      </c>
      <c r="G4" s="462"/>
      <c r="H4" s="103"/>
      <c r="I4" s="463" t="s">
        <v>6</v>
      </c>
      <c r="J4" s="463"/>
      <c r="K4" s="453" t="s">
        <v>7</v>
      </c>
      <c r="L4" s="464"/>
      <c r="M4" s="438" t="s">
        <v>8</v>
      </c>
      <c r="N4" s="440" t="s">
        <v>9</v>
      </c>
      <c r="O4" s="440"/>
      <c r="P4" s="441" t="s">
        <v>10</v>
      </c>
      <c r="Q4" s="439" t="s">
        <v>11</v>
      </c>
      <c r="R4" s="440" t="s">
        <v>404</v>
      </c>
      <c r="S4" s="449" t="s">
        <v>12</v>
      </c>
      <c r="T4" s="451" t="s">
        <v>13</v>
      </c>
      <c r="U4" s="433" t="s">
        <v>14</v>
      </c>
      <c r="V4" s="433" t="s">
        <v>15</v>
      </c>
      <c r="W4" s="433" t="s">
        <v>16</v>
      </c>
      <c r="X4" s="434" t="s">
        <v>17</v>
      </c>
      <c r="Y4" s="448" t="s">
        <v>317</v>
      </c>
      <c r="Z4" s="448"/>
      <c r="AA4" s="448"/>
      <c r="AB4" s="448"/>
      <c r="AC4" s="448"/>
      <c r="AD4" s="448"/>
      <c r="AE4" s="448"/>
      <c r="AF4" s="448"/>
      <c r="AG4" s="448"/>
      <c r="AH4" s="448"/>
      <c r="AI4" s="452" t="s">
        <v>18</v>
      </c>
      <c r="AJ4" s="453" t="s">
        <v>19</v>
      </c>
      <c r="AK4" s="454" t="s">
        <v>20</v>
      </c>
    </row>
    <row r="5" spans="1:37" s="6" customFormat="1" ht="16.5" customHeight="1">
      <c r="A5" s="456"/>
      <c r="B5" s="457"/>
      <c r="C5" s="457"/>
      <c r="D5" s="457"/>
      <c r="E5" s="459"/>
      <c r="F5" s="446" t="s">
        <v>22</v>
      </c>
      <c r="G5" s="471" t="s">
        <v>21</v>
      </c>
      <c r="H5" s="103"/>
      <c r="I5" s="434" t="s">
        <v>23</v>
      </c>
      <c r="J5" s="472" t="s">
        <v>24</v>
      </c>
      <c r="K5" s="453"/>
      <c r="L5" s="464"/>
      <c r="M5" s="438"/>
      <c r="N5" s="467" t="s">
        <v>25</v>
      </c>
      <c r="O5" s="439" t="s">
        <v>26</v>
      </c>
      <c r="P5" s="441"/>
      <c r="Q5" s="439"/>
      <c r="R5" s="440"/>
      <c r="S5" s="449"/>
      <c r="T5" s="451"/>
      <c r="U5" s="433"/>
      <c r="V5" s="433"/>
      <c r="W5" s="433"/>
      <c r="X5" s="434"/>
      <c r="Y5" s="450" t="s">
        <v>27</v>
      </c>
      <c r="Z5" s="450" t="s">
        <v>28</v>
      </c>
      <c r="AA5" s="450"/>
      <c r="AB5" s="450"/>
      <c r="AC5" s="450"/>
      <c r="AD5" s="450" t="s">
        <v>29</v>
      </c>
      <c r="AE5" s="450" t="s">
        <v>30</v>
      </c>
      <c r="AF5" s="450" t="s">
        <v>31</v>
      </c>
      <c r="AG5" s="450" t="s">
        <v>32</v>
      </c>
      <c r="AH5" s="450" t="s">
        <v>33</v>
      </c>
      <c r="AI5" s="452"/>
      <c r="AJ5" s="453"/>
      <c r="AK5" s="454"/>
    </row>
    <row r="6" spans="1:37" s="7" customFormat="1" ht="32.25" customHeight="1">
      <c r="A6" s="456"/>
      <c r="B6" s="457"/>
      <c r="C6" s="457"/>
      <c r="D6" s="457"/>
      <c r="E6" s="460"/>
      <c r="F6" s="446"/>
      <c r="G6" s="471"/>
      <c r="H6" s="103"/>
      <c r="I6" s="434"/>
      <c r="J6" s="472"/>
      <c r="K6" s="453"/>
      <c r="L6" s="464"/>
      <c r="M6" s="438"/>
      <c r="N6" s="467"/>
      <c r="O6" s="439"/>
      <c r="P6" s="441"/>
      <c r="Q6" s="439"/>
      <c r="R6" s="440"/>
      <c r="S6" s="449"/>
      <c r="T6" s="451"/>
      <c r="U6" s="433"/>
      <c r="V6" s="433"/>
      <c r="W6" s="433"/>
      <c r="X6" s="434"/>
      <c r="Y6" s="450"/>
      <c r="Z6" s="334" t="s">
        <v>34</v>
      </c>
      <c r="AA6" s="334" t="s">
        <v>35</v>
      </c>
      <c r="AB6" s="334" t="s">
        <v>36</v>
      </c>
      <c r="AC6" s="334" t="s">
        <v>37</v>
      </c>
      <c r="AD6" s="450"/>
      <c r="AE6" s="450"/>
      <c r="AF6" s="450"/>
      <c r="AG6" s="450"/>
      <c r="AH6" s="450"/>
      <c r="AI6" s="452"/>
      <c r="AJ6" s="453"/>
      <c r="AK6" s="454"/>
    </row>
    <row r="7" spans="1:37" s="52" customFormat="1" ht="162" customHeight="1">
      <c r="A7" s="27">
        <v>1</v>
      </c>
      <c r="B7" s="4"/>
      <c r="C7" s="4"/>
      <c r="D7" s="5" t="s">
        <v>38</v>
      </c>
      <c r="E7" s="104" t="s">
        <v>39</v>
      </c>
      <c r="F7" s="29" t="s">
        <v>40</v>
      </c>
      <c r="G7" s="32" t="s">
        <v>225</v>
      </c>
      <c r="H7" s="4"/>
      <c r="I7" s="125" t="s">
        <v>41</v>
      </c>
      <c r="J7" s="126">
        <v>12725</v>
      </c>
      <c r="K7" s="121" t="s">
        <v>42</v>
      </c>
      <c r="L7" s="307">
        <v>1</v>
      </c>
      <c r="M7" s="130" t="s">
        <v>43</v>
      </c>
      <c r="N7" s="289"/>
      <c r="O7" s="14">
        <v>200000</v>
      </c>
      <c r="P7" s="14">
        <v>200000</v>
      </c>
      <c r="Q7" s="335">
        <v>191182.75</v>
      </c>
      <c r="R7" s="110"/>
      <c r="S7" s="18" t="s">
        <v>297</v>
      </c>
      <c r="T7" s="112" t="s">
        <v>44</v>
      </c>
      <c r="U7" s="113">
        <f t="shared" ref="U7:U29" si="0">P7-V7</f>
        <v>194000</v>
      </c>
      <c r="V7" s="113">
        <f t="shared" ref="V7:V29" si="1">P7*3%</f>
        <v>6000</v>
      </c>
      <c r="W7" s="113"/>
      <c r="X7" s="114" t="s">
        <v>45</v>
      </c>
      <c r="Y7" s="115"/>
      <c r="Z7" s="115"/>
      <c r="AA7" s="115"/>
      <c r="AB7" s="115"/>
      <c r="AC7" s="115"/>
      <c r="AD7" s="115"/>
      <c r="AE7" s="115"/>
      <c r="AF7" s="115"/>
      <c r="AG7" s="115"/>
      <c r="AH7" s="115">
        <v>1</v>
      </c>
      <c r="AI7" s="21">
        <v>120</v>
      </c>
      <c r="AJ7" s="117" t="s">
        <v>296</v>
      </c>
      <c r="AK7" s="69" t="s">
        <v>46</v>
      </c>
    </row>
    <row r="8" spans="1:37" s="52" customFormat="1" ht="109.5" customHeight="1">
      <c r="A8" s="27">
        <v>2</v>
      </c>
      <c r="B8" s="4"/>
      <c r="C8" s="4"/>
      <c r="D8" s="5" t="s">
        <v>38</v>
      </c>
      <c r="E8" s="104" t="s">
        <v>39</v>
      </c>
      <c r="F8" s="29" t="s">
        <v>47</v>
      </c>
      <c r="G8" s="32" t="s">
        <v>224</v>
      </c>
      <c r="H8" s="4"/>
      <c r="I8" s="125" t="s">
        <v>41</v>
      </c>
      <c r="J8" s="126">
        <v>12725</v>
      </c>
      <c r="K8" s="121" t="s">
        <v>42</v>
      </c>
      <c r="L8" s="307">
        <v>1</v>
      </c>
      <c r="M8" s="133" t="s">
        <v>43</v>
      </c>
      <c r="N8" s="289"/>
      <c r="O8" s="14">
        <v>100000</v>
      </c>
      <c r="P8" s="14">
        <v>100000</v>
      </c>
      <c r="Q8" s="335">
        <v>97000</v>
      </c>
      <c r="R8" s="110"/>
      <c r="S8" s="18" t="s">
        <v>443</v>
      </c>
      <c r="T8" s="112" t="s">
        <v>44</v>
      </c>
      <c r="U8" s="113">
        <f t="shared" si="0"/>
        <v>97000</v>
      </c>
      <c r="V8" s="113">
        <f>P8*3%</f>
        <v>3000</v>
      </c>
      <c r="W8" s="113"/>
      <c r="X8" s="114" t="s">
        <v>45</v>
      </c>
      <c r="Y8" s="115"/>
      <c r="Z8" s="115"/>
      <c r="AA8" s="115"/>
      <c r="AB8" s="115"/>
      <c r="AC8" s="115"/>
      <c r="AD8" s="115"/>
      <c r="AE8" s="115"/>
      <c r="AF8" s="115"/>
      <c r="AG8" s="115"/>
      <c r="AH8" s="115">
        <v>1</v>
      </c>
      <c r="AI8" s="21">
        <v>31</v>
      </c>
      <c r="AJ8" s="117" t="s">
        <v>310</v>
      </c>
      <c r="AK8" s="69" t="s">
        <v>48</v>
      </c>
    </row>
    <row r="9" spans="1:37" s="52" customFormat="1" ht="154.5" customHeight="1">
      <c r="A9" s="27">
        <v>3</v>
      </c>
      <c r="B9" s="4"/>
      <c r="C9" s="4"/>
      <c r="D9" s="5" t="s">
        <v>38</v>
      </c>
      <c r="E9" s="104" t="s">
        <v>49</v>
      </c>
      <c r="F9" s="29" t="s">
        <v>50</v>
      </c>
      <c r="G9" s="32" t="s">
        <v>226</v>
      </c>
      <c r="H9" s="4"/>
      <c r="I9" s="125" t="s">
        <v>51</v>
      </c>
      <c r="J9" s="126">
        <v>12700</v>
      </c>
      <c r="K9" s="141" t="s">
        <v>42</v>
      </c>
      <c r="L9" s="307">
        <v>1</v>
      </c>
      <c r="M9" s="128" t="s">
        <v>43</v>
      </c>
      <c r="N9" s="290">
        <v>640000</v>
      </c>
      <c r="O9" s="14"/>
      <c r="P9" s="14">
        <v>1000000</v>
      </c>
      <c r="Q9" s="335">
        <v>640000</v>
      </c>
      <c r="R9" s="110"/>
      <c r="S9" s="18" t="s">
        <v>427</v>
      </c>
      <c r="T9" s="112" t="s">
        <v>44</v>
      </c>
      <c r="U9" s="113">
        <f t="shared" si="0"/>
        <v>970000</v>
      </c>
      <c r="V9" s="113">
        <f t="shared" si="1"/>
        <v>30000</v>
      </c>
      <c r="W9" s="113"/>
      <c r="X9" s="114" t="s">
        <v>45</v>
      </c>
      <c r="Y9" s="115"/>
      <c r="Z9" s="115"/>
      <c r="AA9" s="115"/>
      <c r="AB9" s="115"/>
      <c r="AC9" s="115"/>
      <c r="AD9" s="115"/>
      <c r="AE9" s="115"/>
      <c r="AF9" s="115"/>
      <c r="AG9" s="115"/>
      <c r="AH9" s="115">
        <v>1</v>
      </c>
      <c r="AI9" s="21">
        <v>348</v>
      </c>
      <c r="AJ9" s="117" t="s">
        <v>311</v>
      </c>
      <c r="AK9" s="69" t="s">
        <v>52</v>
      </c>
    </row>
    <row r="10" spans="1:37" s="52" customFormat="1" ht="99" customHeight="1">
      <c r="A10" s="27">
        <v>4</v>
      </c>
      <c r="B10" s="4"/>
      <c r="C10" s="4"/>
      <c r="D10" s="5" t="s">
        <v>38</v>
      </c>
      <c r="E10" s="104" t="s">
        <v>53</v>
      </c>
      <c r="F10" s="29" t="s">
        <v>54</v>
      </c>
      <c r="G10" s="32" t="s">
        <v>227</v>
      </c>
      <c r="H10" s="4"/>
      <c r="I10" s="105" t="s">
        <v>385</v>
      </c>
      <c r="J10" s="106">
        <v>12715</v>
      </c>
      <c r="K10" s="107" t="s">
        <v>42</v>
      </c>
      <c r="L10" s="108">
        <v>1</v>
      </c>
      <c r="M10" s="120" t="s">
        <v>43</v>
      </c>
      <c r="N10" s="289"/>
      <c r="O10" s="14">
        <v>350000</v>
      </c>
      <c r="P10" s="14">
        <v>350000</v>
      </c>
      <c r="Q10" s="14"/>
      <c r="R10" s="33">
        <v>310983.90999999997</v>
      </c>
      <c r="S10" s="18">
        <v>47.1</v>
      </c>
      <c r="T10" s="112" t="s">
        <v>44</v>
      </c>
      <c r="U10" s="113">
        <f t="shared" si="0"/>
        <v>339500</v>
      </c>
      <c r="V10" s="113">
        <f t="shared" si="1"/>
        <v>10500</v>
      </c>
      <c r="W10" s="113"/>
      <c r="X10" s="121" t="s">
        <v>45</v>
      </c>
      <c r="Y10" s="115"/>
      <c r="Z10" s="115"/>
      <c r="AA10" s="115"/>
      <c r="AB10" s="115"/>
      <c r="AC10" s="115"/>
      <c r="AD10" s="115"/>
      <c r="AE10" s="115"/>
      <c r="AF10" s="115"/>
      <c r="AG10" s="115"/>
      <c r="AH10" s="115">
        <v>1</v>
      </c>
      <c r="AI10" s="21">
        <v>120</v>
      </c>
      <c r="AJ10" s="117" t="s">
        <v>382</v>
      </c>
      <c r="AK10" s="69" t="s">
        <v>55</v>
      </c>
    </row>
    <row r="11" spans="1:37" s="52" customFormat="1" ht="204" customHeight="1">
      <c r="A11" s="27">
        <v>5</v>
      </c>
      <c r="B11" s="4"/>
      <c r="C11" s="4"/>
      <c r="D11" s="5" t="s">
        <v>38</v>
      </c>
      <c r="E11" s="104" t="s">
        <v>53</v>
      </c>
      <c r="F11" s="29" t="s">
        <v>56</v>
      </c>
      <c r="G11" s="32" t="s">
        <v>228</v>
      </c>
      <c r="H11" s="4"/>
      <c r="I11" s="125" t="s">
        <v>57</v>
      </c>
      <c r="J11" s="126">
        <v>12722</v>
      </c>
      <c r="K11" s="121" t="s">
        <v>42</v>
      </c>
      <c r="L11" s="127">
        <v>1</v>
      </c>
      <c r="M11" s="128" t="s">
        <v>43</v>
      </c>
      <c r="N11" s="289"/>
      <c r="O11" s="14">
        <v>200000</v>
      </c>
      <c r="P11" s="14">
        <v>200000</v>
      </c>
      <c r="Q11" s="335">
        <v>194000</v>
      </c>
      <c r="R11" s="110"/>
      <c r="S11" s="18">
        <v>27</v>
      </c>
      <c r="T11" s="112" t="s">
        <v>44</v>
      </c>
      <c r="U11" s="113">
        <f t="shared" si="0"/>
        <v>194000</v>
      </c>
      <c r="V11" s="113">
        <f t="shared" si="1"/>
        <v>6000</v>
      </c>
      <c r="W11" s="113"/>
      <c r="X11" s="121" t="s">
        <v>45</v>
      </c>
      <c r="Y11" s="115"/>
      <c r="Z11" s="115"/>
      <c r="AA11" s="115"/>
      <c r="AB11" s="115"/>
      <c r="AC11" s="115"/>
      <c r="AD11" s="115"/>
      <c r="AE11" s="115"/>
      <c r="AF11" s="115"/>
      <c r="AG11" s="115"/>
      <c r="AH11" s="115">
        <v>1</v>
      </c>
      <c r="AI11" s="21">
        <v>90</v>
      </c>
      <c r="AJ11" s="117" t="s">
        <v>299</v>
      </c>
      <c r="AK11" s="69" t="s">
        <v>58</v>
      </c>
    </row>
    <row r="12" spans="1:37" s="52" customFormat="1" ht="137.25" customHeight="1">
      <c r="A12" s="27">
        <v>6</v>
      </c>
      <c r="B12" s="4"/>
      <c r="C12" s="4"/>
      <c r="D12" s="5" t="s">
        <v>38</v>
      </c>
      <c r="E12" s="104" t="s">
        <v>53</v>
      </c>
      <c r="F12" s="29" t="s">
        <v>59</v>
      </c>
      <c r="G12" s="32" t="s">
        <v>229</v>
      </c>
      <c r="H12" s="4"/>
      <c r="I12" s="105" t="s">
        <v>60</v>
      </c>
      <c r="J12" s="106">
        <v>12721</v>
      </c>
      <c r="K12" s="107" t="s">
        <v>42</v>
      </c>
      <c r="L12" s="122">
        <v>1</v>
      </c>
      <c r="M12" s="120" t="s">
        <v>43</v>
      </c>
      <c r="N12" s="289"/>
      <c r="O12" s="14">
        <v>200000</v>
      </c>
      <c r="P12" s="20">
        <v>200000</v>
      </c>
      <c r="Q12" s="335">
        <v>194174.76</v>
      </c>
      <c r="R12" s="110"/>
      <c r="S12" s="18" t="s">
        <v>298</v>
      </c>
      <c r="T12" s="112" t="s">
        <v>44</v>
      </c>
      <c r="U12" s="113">
        <f t="shared" si="0"/>
        <v>194000</v>
      </c>
      <c r="V12" s="113">
        <f t="shared" si="1"/>
        <v>6000</v>
      </c>
      <c r="W12" s="113"/>
      <c r="X12" s="121" t="s">
        <v>45</v>
      </c>
      <c r="Y12" s="115"/>
      <c r="Z12" s="115"/>
      <c r="AA12" s="115"/>
      <c r="AB12" s="115"/>
      <c r="AC12" s="115"/>
      <c r="AD12" s="115"/>
      <c r="AE12" s="115"/>
      <c r="AF12" s="115"/>
      <c r="AG12" s="115"/>
      <c r="AH12" s="115">
        <v>1</v>
      </c>
      <c r="AI12" s="21">
        <v>105</v>
      </c>
      <c r="AJ12" s="117" t="s">
        <v>325</v>
      </c>
      <c r="AK12" s="69" t="s">
        <v>61</v>
      </c>
    </row>
    <row r="13" spans="1:37" s="52" customFormat="1" ht="110.25" customHeight="1">
      <c r="A13" s="27">
        <v>7</v>
      </c>
      <c r="B13" s="4"/>
      <c r="C13" s="4"/>
      <c r="D13" s="5" t="s">
        <v>38</v>
      </c>
      <c r="E13" s="104" t="s">
        <v>53</v>
      </c>
      <c r="F13" s="356" t="s">
        <v>331</v>
      </c>
      <c r="G13" s="32" t="s">
        <v>332</v>
      </c>
      <c r="H13" s="4"/>
      <c r="I13" s="105" t="s">
        <v>38</v>
      </c>
      <c r="J13" s="106">
        <v>12719</v>
      </c>
      <c r="K13" s="107" t="s">
        <v>42</v>
      </c>
      <c r="L13" s="122">
        <v>1</v>
      </c>
      <c r="M13" s="120" t="s">
        <v>43</v>
      </c>
      <c r="N13" s="289"/>
      <c r="O13" s="14">
        <v>200000</v>
      </c>
      <c r="P13" s="20">
        <v>200000</v>
      </c>
      <c r="Q13" s="14"/>
      <c r="R13" s="33">
        <v>194000</v>
      </c>
      <c r="S13" s="18">
        <v>27</v>
      </c>
      <c r="T13" s="112" t="s">
        <v>44</v>
      </c>
      <c r="U13" s="113">
        <f t="shared" si="0"/>
        <v>194000</v>
      </c>
      <c r="V13" s="113">
        <f t="shared" si="1"/>
        <v>6000</v>
      </c>
      <c r="W13" s="113"/>
      <c r="X13" s="121" t="s">
        <v>45</v>
      </c>
      <c r="Y13" s="115"/>
      <c r="Z13" s="115"/>
      <c r="AA13" s="115"/>
      <c r="AB13" s="115"/>
      <c r="AC13" s="115"/>
      <c r="AD13" s="115"/>
      <c r="AE13" s="115"/>
      <c r="AF13" s="115"/>
      <c r="AG13" s="115"/>
      <c r="AH13" s="115">
        <v>1</v>
      </c>
      <c r="AI13" s="21">
        <v>25</v>
      </c>
      <c r="AJ13" s="117" t="s">
        <v>387</v>
      </c>
      <c r="AK13" s="69" t="s">
        <v>62</v>
      </c>
    </row>
    <row r="14" spans="1:37" s="52" customFormat="1" ht="147" customHeight="1">
      <c r="A14" s="27">
        <v>8</v>
      </c>
      <c r="B14" s="4"/>
      <c r="C14" s="4"/>
      <c r="D14" s="5" t="s">
        <v>38</v>
      </c>
      <c r="E14" s="104" t="s">
        <v>53</v>
      </c>
      <c r="F14" s="356" t="s">
        <v>333</v>
      </c>
      <c r="G14" s="32" t="s">
        <v>334</v>
      </c>
      <c r="H14" s="4"/>
      <c r="I14" s="105" t="s">
        <v>141</v>
      </c>
      <c r="J14" s="106">
        <v>12725</v>
      </c>
      <c r="K14" s="107" t="s">
        <v>42</v>
      </c>
      <c r="L14" s="122">
        <v>1</v>
      </c>
      <c r="M14" s="120" t="s">
        <v>43</v>
      </c>
      <c r="N14" s="289"/>
      <c r="O14" s="20">
        <v>200000</v>
      </c>
      <c r="P14" s="20">
        <v>200000</v>
      </c>
      <c r="Q14" s="14">
        <v>194000</v>
      </c>
      <c r="R14" s="33"/>
      <c r="S14" s="18" t="s">
        <v>298</v>
      </c>
      <c r="T14" s="112" t="s">
        <v>44</v>
      </c>
      <c r="U14" s="113">
        <f t="shared" si="0"/>
        <v>194000</v>
      </c>
      <c r="V14" s="113">
        <f t="shared" si="1"/>
        <v>6000</v>
      </c>
      <c r="W14" s="113"/>
      <c r="X14" s="121" t="s">
        <v>45</v>
      </c>
      <c r="Y14" s="115"/>
      <c r="Z14" s="115"/>
      <c r="AA14" s="115"/>
      <c r="AB14" s="115"/>
      <c r="AC14" s="115"/>
      <c r="AD14" s="115"/>
      <c r="AE14" s="115"/>
      <c r="AF14" s="115"/>
      <c r="AG14" s="115"/>
      <c r="AH14" s="115">
        <v>1</v>
      </c>
      <c r="AI14" s="21">
        <v>350</v>
      </c>
      <c r="AJ14" s="117" t="s">
        <v>212</v>
      </c>
      <c r="AK14" s="69" t="s">
        <v>63</v>
      </c>
    </row>
    <row r="15" spans="1:37" s="52" customFormat="1" ht="171.75" customHeight="1">
      <c r="A15" s="27">
        <v>9</v>
      </c>
      <c r="B15" s="4"/>
      <c r="C15" s="4"/>
      <c r="D15" s="5" t="s">
        <v>38</v>
      </c>
      <c r="E15" s="104" t="s">
        <v>53</v>
      </c>
      <c r="F15" s="29" t="s">
        <v>64</v>
      </c>
      <c r="G15" s="32" t="s">
        <v>230</v>
      </c>
      <c r="H15" s="4"/>
      <c r="I15" s="125" t="s">
        <v>65</v>
      </c>
      <c r="J15" s="126">
        <v>12723</v>
      </c>
      <c r="K15" s="121" t="s">
        <v>42</v>
      </c>
      <c r="L15" s="127">
        <v>1</v>
      </c>
      <c r="M15" s="128" t="s">
        <v>43</v>
      </c>
      <c r="N15" s="289"/>
      <c r="O15" s="335">
        <v>194000</v>
      </c>
      <c r="P15" s="20">
        <v>200000</v>
      </c>
      <c r="Q15" s="335">
        <v>194000</v>
      </c>
      <c r="R15" s="110"/>
      <c r="S15" s="18">
        <v>27</v>
      </c>
      <c r="T15" s="112" t="s">
        <v>44</v>
      </c>
      <c r="U15" s="113">
        <f t="shared" si="0"/>
        <v>194000</v>
      </c>
      <c r="V15" s="113">
        <f t="shared" si="1"/>
        <v>6000</v>
      </c>
      <c r="W15" s="113"/>
      <c r="X15" s="121" t="s">
        <v>45</v>
      </c>
      <c r="Y15" s="115"/>
      <c r="Z15" s="115"/>
      <c r="AA15" s="115"/>
      <c r="AB15" s="115"/>
      <c r="AC15" s="115"/>
      <c r="AD15" s="115"/>
      <c r="AE15" s="115"/>
      <c r="AF15" s="115"/>
      <c r="AG15" s="115"/>
      <c r="AH15" s="115">
        <v>1</v>
      </c>
      <c r="AI15" s="21">
        <v>250</v>
      </c>
      <c r="AJ15" s="117" t="s">
        <v>335</v>
      </c>
      <c r="AK15" s="69" t="s">
        <v>66</v>
      </c>
    </row>
    <row r="16" spans="1:37" s="53" customFormat="1" ht="176.25" customHeight="1">
      <c r="A16" s="27">
        <v>10</v>
      </c>
      <c r="B16" s="4"/>
      <c r="C16" s="4"/>
      <c r="D16" s="129" t="s">
        <v>38</v>
      </c>
      <c r="E16" s="32" t="s">
        <v>67</v>
      </c>
      <c r="F16" s="29" t="s">
        <v>380</v>
      </c>
      <c r="G16" s="32" t="s">
        <v>444</v>
      </c>
      <c r="H16" s="129"/>
      <c r="I16" s="109" t="s">
        <v>68</v>
      </c>
      <c r="J16" s="309">
        <v>12720</v>
      </c>
      <c r="K16" s="107" t="s">
        <v>42</v>
      </c>
      <c r="L16" s="170">
        <v>1</v>
      </c>
      <c r="M16" s="118" t="s">
        <v>69</v>
      </c>
      <c r="N16" s="291"/>
      <c r="O16" s="14">
        <v>200000</v>
      </c>
      <c r="P16" s="14">
        <v>200000</v>
      </c>
      <c r="Q16" s="42">
        <v>191867.3</v>
      </c>
      <c r="R16" s="34"/>
      <c r="S16" s="16" t="s">
        <v>428</v>
      </c>
      <c r="T16" s="134" t="s">
        <v>44</v>
      </c>
      <c r="U16" s="135">
        <f t="shared" si="0"/>
        <v>194000</v>
      </c>
      <c r="V16" s="135">
        <f>P16*3%</f>
        <v>6000</v>
      </c>
      <c r="W16" s="135"/>
      <c r="X16" s="121" t="s">
        <v>70</v>
      </c>
      <c r="Y16" s="136"/>
      <c r="Z16" s="136"/>
      <c r="AA16" s="136"/>
      <c r="AB16" s="136"/>
      <c r="AC16" s="136"/>
      <c r="AD16" s="136"/>
      <c r="AE16" s="136"/>
      <c r="AF16" s="136"/>
      <c r="AG16" s="136"/>
      <c r="AH16" s="136">
        <v>1</v>
      </c>
      <c r="AI16" s="310">
        <v>60</v>
      </c>
      <c r="AJ16" s="34" t="s">
        <v>381</v>
      </c>
      <c r="AK16" s="38" t="s">
        <v>71</v>
      </c>
    </row>
    <row r="17" spans="1:37" s="53" customFormat="1" ht="148.5" customHeight="1">
      <c r="A17" s="27">
        <v>11</v>
      </c>
      <c r="B17" s="4"/>
      <c r="C17" s="4"/>
      <c r="D17" s="129" t="s">
        <v>38</v>
      </c>
      <c r="E17" s="32" t="s">
        <v>67</v>
      </c>
      <c r="F17" s="29" t="s">
        <v>72</v>
      </c>
      <c r="G17" s="32" t="s">
        <v>445</v>
      </c>
      <c r="H17" s="129"/>
      <c r="I17" s="109" t="s">
        <v>73</v>
      </c>
      <c r="J17" s="309">
        <v>12706</v>
      </c>
      <c r="K17" s="107" t="s">
        <v>42</v>
      </c>
      <c r="L17" s="170">
        <v>1</v>
      </c>
      <c r="M17" s="118" t="s">
        <v>69</v>
      </c>
      <c r="N17" s="291"/>
      <c r="O17" s="14">
        <v>200000</v>
      </c>
      <c r="P17" s="14">
        <v>200000</v>
      </c>
      <c r="Q17" s="42">
        <v>194003.96</v>
      </c>
      <c r="R17" s="34"/>
      <c r="S17" s="16" t="s">
        <v>429</v>
      </c>
      <c r="T17" s="134" t="s">
        <v>44</v>
      </c>
      <c r="U17" s="135">
        <f t="shared" si="0"/>
        <v>194000</v>
      </c>
      <c r="V17" s="135">
        <f>P17*3%</f>
        <v>6000</v>
      </c>
      <c r="W17" s="135"/>
      <c r="X17" s="121" t="s">
        <v>70</v>
      </c>
      <c r="Y17" s="136"/>
      <c r="Z17" s="136"/>
      <c r="AA17" s="136"/>
      <c r="AB17" s="136"/>
      <c r="AC17" s="136"/>
      <c r="AD17" s="136"/>
      <c r="AE17" s="136"/>
      <c r="AF17" s="136"/>
      <c r="AG17" s="136"/>
      <c r="AH17" s="136">
        <v>1</v>
      </c>
      <c r="AI17" s="310">
        <v>60</v>
      </c>
      <c r="AJ17" s="34" t="s">
        <v>358</v>
      </c>
      <c r="AK17" s="38" t="s">
        <v>74</v>
      </c>
    </row>
    <row r="18" spans="1:37" s="53" customFormat="1" ht="102.75" customHeight="1">
      <c r="A18" s="27">
        <v>12</v>
      </c>
      <c r="B18" s="4"/>
      <c r="C18" s="4"/>
      <c r="D18" s="129" t="s">
        <v>38</v>
      </c>
      <c r="E18" s="32" t="s">
        <v>67</v>
      </c>
      <c r="F18" s="29" t="s">
        <v>321</v>
      </c>
      <c r="G18" s="32" t="s">
        <v>392</v>
      </c>
      <c r="H18" s="129"/>
      <c r="I18" s="109" t="s">
        <v>75</v>
      </c>
      <c r="J18" s="309">
        <v>12728</v>
      </c>
      <c r="K18" s="107" t="s">
        <v>42</v>
      </c>
      <c r="L18" s="170">
        <v>1</v>
      </c>
      <c r="M18" s="118" t="s">
        <v>69</v>
      </c>
      <c r="N18" s="291"/>
      <c r="O18" s="14">
        <v>200000</v>
      </c>
      <c r="P18" s="14">
        <v>200000</v>
      </c>
      <c r="Q18" s="42">
        <v>191320.88</v>
      </c>
      <c r="R18" s="34"/>
      <c r="S18" s="16" t="s">
        <v>430</v>
      </c>
      <c r="T18" s="134" t="s">
        <v>44</v>
      </c>
      <c r="U18" s="135">
        <f t="shared" si="0"/>
        <v>194000</v>
      </c>
      <c r="V18" s="135">
        <f>P18*3%</f>
        <v>6000</v>
      </c>
      <c r="W18" s="135"/>
      <c r="X18" s="121" t="s">
        <v>70</v>
      </c>
      <c r="Y18" s="136"/>
      <c r="Z18" s="136"/>
      <c r="AA18" s="136"/>
      <c r="AB18" s="136"/>
      <c r="AC18" s="136"/>
      <c r="AD18" s="136"/>
      <c r="AE18" s="136"/>
      <c r="AF18" s="136"/>
      <c r="AG18" s="136"/>
      <c r="AH18" s="136">
        <v>1</v>
      </c>
      <c r="AI18" s="310">
        <v>30</v>
      </c>
      <c r="AJ18" s="34" t="s">
        <v>390</v>
      </c>
      <c r="AK18" s="44" t="s">
        <v>76</v>
      </c>
    </row>
    <row r="19" spans="1:37" s="54" customFormat="1" ht="138" customHeight="1">
      <c r="A19" s="27">
        <v>13</v>
      </c>
      <c r="B19" s="137"/>
      <c r="C19" s="129"/>
      <c r="D19" s="129" t="s">
        <v>38</v>
      </c>
      <c r="E19" s="117" t="s">
        <v>77</v>
      </c>
      <c r="F19" s="357" t="s">
        <v>365</v>
      </c>
      <c r="G19" s="32" t="s">
        <v>366</v>
      </c>
      <c r="H19" s="137"/>
      <c r="I19" s="109" t="s">
        <v>80</v>
      </c>
      <c r="J19" s="106">
        <v>12697</v>
      </c>
      <c r="K19" s="118" t="s">
        <v>42</v>
      </c>
      <c r="L19" s="112">
        <v>1</v>
      </c>
      <c r="M19" s="120" t="s">
        <v>43</v>
      </c>
      <c r="N19" s="289"/>
      <c r="O19" s="336">
        <v>200000</v>
      </c>
      <c r="P19" s="336">
        <v>200000</v>
      </c>
      <c r="Q19" s="14"/>
      <c r="R19" s="33">
        <v>194175.03</v>
      </c>
      <c r="S19" s="19">
        <v>27.55</v>
      </c>
      <c r="T19" s="135" t="s">
        <v>44</v>
      </c>
      <c r="U19" s="140">
        <f t="shared" si="0"/>
        <v>194000</v>
      </c>
      <c r="V19" s="140">
        <f t="shared" si="1"/>
        <v>6000</v>
      </c>
      <c r="W19" s="140">
        <v>0</v>
      </c>
      <c r="X19" s="121" t="s">
        <v>45</v>
      </c>
      <c r="Y19" s="116"/>
      <c r="Z19" s="37"/>
      <c r="AA19" s="37"/>
      <c r="AB19" s="37"/>
      <c r="AC19" s="37"/>
      <c r="AD19" s="37"/>
      <c r="AE19" s="37"/>
      <c r="AF19" s="37"/>
      <c r="AG19" s="37"/>
      <c r="AH19" s="37">
        <v>1</v>
      </c>
      <c r="AI19" s="26">
        <v>75</v>
      </c>
      <c r="AJ19" s="32" t="s">
        <v>388</v>
      </c>
      <c r="AK19" s="38" t="s">
        <v>81</v>
      </c>
    </row>
    <row r="20" spans="1:37" s="54" customFormat="1" ht="146.25" customHeight="1">
      <c r="A20" s="27">
        <v>14</v>
      </c>
      <c r="B20" s="137"/>
      <c r="C20" s="129"/>
      <c r="D20" s="129" t="s">
        <v>38</v>
      </c>
      <c r="E20" s="117" t="s">
        <v>77</v>
      </c>
      <c r="F20" s="30" t="s">
        <v>82</v>
      </c>
      <c r="G20" s="32" t="s">
        <v>232</v>
      </c>
      <c r="H20" s="137"/>
      <c r="I20" s="109" t="s">
        <v>83</v>
      </c>
      <c r="J20" s="106">
        <v>12692</v>
      </c>
      <c r="K20" s="118" t="s">
        <v>42</v>
      </c>
      <c r="L20" s="112">
        <v>1</v>
      </c>
      <c r="M20" s="120" t="s">
        <v>43</v>
      </c>
      <c r="N20" s="289"/>
      <c r="O20" s="336">
        <v>200000</v>
      </c>
      <c r="P20" s="336">
        <v>200000</v>
      </c>
      <c r="Q20" s="14">
        <v>195143.61</v>
      </c>
      <c r="R20" s="33"/>
      <c r="S20" s="19" t="s">
        <v>307</v>
      </c>
      <c r="T20" s="135" t="s">
        <v>44</v>
      </c>
      <c r="U20" s="140">
        <f t="shared" si="0"/>
        <v>194000</v>
      </c>
      <c r="V20" s="140">
        <f t="shared" si="1"/>
        <v>6000</v>
      </c>
      <c r="W20" s="140">
        <v>0</v>
      </c>
      <c r="X20" s="121" t="s">
        <v>45</v>
      </c>
      <c r="Y20" s="116"/>
      <c r="Z20" s="37"/>
      <c r="AA20" s="37"/>
      <c r="AB20" s="37"/>
      <c r="AC20" s="37"/>
      <c r="AD20" s="37"/>
      <c r="AE20" s="37"/>
      <c r="AF20" s="37"/>
      <c r="AG20" s="37"/>
      <c r="AH20" s="37">
        <v>1</v>
      </c>
      <c r="AI20" s="26">
        <v>325</v>
      </c>
      <c r="AJ20" s="32" t="s">
        <v>312</v>
      </c>
      <c r="AK20" s="38" t="s">
        <v>84</v>
      </c>
    </row>
    <row r="21" spans="1:37" s="54" customFormat="1" ht="124.5" customHeight="1">
      <c r="A21" s="27">
        <v>15</v>
      </c>
      <c r="B21" s="137"/>
      <c r="C21" s="129"/>
      <c r="D21" s="129" t="s">
        <v>38</v>
      </c>
      <c r="E21" s="117" t="s">
        <v>77</v>
      </c>
      <c r="F21" s="357" t="s">
        <v>85</v>
      </c>
      <c r="G21" s="32" t="s">
        <v>233</v>
      </c>
      <c r="H21" s="137"/>
      <c r="I21" s="109" t="s">
        <v>86</v>
      </c>
      <c r="J21" s="106">
        <v>12696</v>
      </c>
      <c r="K21" s="118" t="s">
        <v>42</v>
      </c>
      <c r="L21" s="112">
        <v>1</v>
      </c>
      <c r="M21" s="120" t="s">
        <v>43</v>
      </c>
      <c r="N21" s="289"/>
      <c r="O21" s="336">
        <v>200000</v>
      </c>
      <c r="P21" s="336">
        <v>200000</v>
      </c>
      <c r="Q21" s="14"/>
      <c r="R21" s="33">
        <v>194176.88</v>
      </c>
      <c r="S21" s="12" t="s">
        <v>437</v>
      </c>
      <c r="T21" s="135" t="s">
        <v>44</v>
      </c>
      <c r="U21" s="140">
        <f t="shared" si="0"/>
        <v>194000</v>
      </c>
      <c r="V21" s="140">
        <f t="shared" si="1"/>
        <v>6000</v>
      </c>
      <c r="W21" s="140">
        <v>0</v>
      </c>
      <c r="X21" s="121" t="s">
        <v>45</v>
      </c>
      <c r="Y21" s="116"/>
      <c r="Z21" s="37"/>
      <c r="AA21" s="37"/>
      <c r="AB21" s="37"/>
      <c r="AC21" s="37"/>
      <c r="AD21" s="37"/>
      <c r="AE21" s="37"/>
      <c r="AF21" s="37"/>
      <c r="AG21" s="37"/>
      <c r="AH21" s="37">
        <v>1</v>
      </c>
      <c r="AI21" s="26">
        <v>119</v>
      </c>
      <c r="AJ21" s="32" t="s">
        <v>348</v>
      </c>
      <c r="AK21" s="38" t="s">
        <v>87</v>
      </c>
    </row>
    <row r="22" spans="1:37" s="54" customFormat="1" ht="142.5" customHeight="1">
      <c r="A22" s="27">
        <v>16</v>
      </c>
      <c r="B22" s="137"/>
      <c r="C22" s="129"/>
      <c r="D22" s="129" t="s">
        <v>38</v>
      </c>
      <c r="E22" s="117" t="s">
        <v>77</v>
      </c>
      <c r="F22" s="30" t="s">
        <v>88</v>
      </c>
      <c r="G22" s="32" t="s">
        <v>234</v>
      </c>
      <c r="H22" s="137"/>
      <c r="I22" s="109" t="s">
        <v>89</v>
      </c>
      <c r="J22" s="106">
        <v>12726</v>
      </c>
      <c r="K22" s="118" t="s">
        <v>42</v>
      </c>
      <c r="L22" s="112">
        <v>1</v>
      </c>
      <c r="M22" s="120" t="s">
        <v>43</v>
      </c>
      <c r="N22" s="289"/>
      <c r="O22" s="336">
        <v>250000</v>
      </c>
      <c r="P22" s="336">
        <v>250000</v>
      </c>
      <c r="Q22" s="14">
        <v>242500</v>
      </c>
      <c r="R22" s="33"/>
      <c r="S22" s="19">
        <v>40</v>
      </c>
      <c r="T22" s="135" t="s">
        <v>44</v>
      </c>
      <c r="U22" s="140">
        <f t="shared" si="0"/>
        <v>242500</v>
      </c>
      <c r="V22" s="140">
        <f t="shared" si="1"/>
        <v>7500</v>
      </c>
      <c r="W22" s="140">
        <v>0</v>
      </c>
      <c r="X22" s="141" t="s">
        <v>45</v>
      </c>
      <c r="Y22" s="116"/>
      <c r="Z22" s="37"/>
      <c r="AA22" s="37"/>
      <c r="AB22" s="37"/>
      <c r="AC22" s="37"/>
      <c r="AD22" s="37"/>
      <c r="AE22" s="37"/>
      <c r="AF22" s="37"/>
      <c r="AG22" s="37"/>
      <c r="AH22" s="37">
        <v>1</v>
      </c>
      <c r="AI22" s="26">
        <v>18</v>
      </c>
      <c r="AJ22" s="32" t="s">
        <v>424</v>
      </c>
      <c r="AK22" s="38" t="s">
        <v>90</v>
      </c>
    </row>
    <row r="23" spans="1:37" s="54" customFormat="1" ht="135.75" customHeight="1">
      <c r="A23" s="27">
        <v>17</v>
      </c>
      <c r="B23" s="137"/>
      <c r="C23" s="129"/>
      <c r="D23" s="129" t="s">
        <v>38</v>
      </c>
      <c r="E23" s="117" t="s">
        <v>77</v>
      </c>
      <c r="F23" s="30" t="s">
        <v>300</v>
      </c>
      <c r="G23" s="32" t="s">
        <v>235</v>
      </c>
      <c r="H23" s="137"/>
      <c r="I23" s="109" t="s">
        <v>91</v>
      </c>
      <c r="J23" s="106">
        <v>12700</v>
      </c>
      <c r="K23" s="118" t="s">
        <v>42</v>
      </c>
      <c r="L23" s="112">
        <v>1</v>
      </c>
      <c r="M23" s="120" t="s">
        <v>43</v>
      </c>
      <c r="N23" s="289"/>
      <c r="O23" s="336">
        <v>200000</v>
      </c>
      <c r="P23" s="336">
        <v>200000</v>
      </c>
      <c r="Q23" s="14">
        <v>194174.75</v>
      </c>
      <c r="R23" s="33"/>
      <c r="S23" s="19" t="s">
        <v>301</v>
      </c>
      <c r="T23" s="135" t="s">
        <v>44</v>
      </c>
      <c r="U23" s="140">
        <f t="shared" si="0"/>
        <v>194000</v>
      </c>
      <c r="V23" s="140">
        <f t="shared" si="1"/>
        <v>6000</v>
      </c>
      <c r="W23" s="140">
        <v>0</v>
      </c>
      <c r="X23" s="121" t="s">
        <v>45</v>
      </c>
      <c r="Y23" s="116"/>
      <c r="Z23" s="37"/>
      <c r="AA23" s="37"/>
      <c r="AB23" s="37"/>
      <c r="AC23" s="37"/>
      <c r="AD23" s="37"/>
      <c r="AE23" s="37"/>
      <c r="AF23" s="37"/>
      <c r="AG23" s="37"/>
      <c r="AH23" s="37">
        <v>1</v>
      </c>
      <c r="AI23" s="26">
        <v>58</v>
      </c>
      <c r="AJ23" s="32" t="s">
        <v>284</v>
      </c>
      <c r="AK23" s="38" t="s">
        <v>92</v>
      </c>
    </row>
    <row r="24" spans="1:37" s="52" customFormat="1" ht="107.25" customHeight="1">
      <c r="A24" s="27">
        <v>18</v>
      </c>
      <c r="B24" s="4"/>
      <c r="C24" s="4"/>
      <c r="D24" s="129" t="s">
        <v>38</v>
      </c>
      <c r="E24" s="32" t="s">
        <v>93</v>
      </c>
      <c r="F24" s="29" t="s">
        <v>94</v>
      </c>
      <c r="G24" s="32" t="s">
        <v>231</v>
      </c>
      <c r="H24" s="4"/>
      <c r="I24" s="105" t="s">
        <v>68</v>
      </c>
      <c r="J24" s="106">
        <v>12720</v>
      </c>
      <c r="K24" s="119" t="s">
        <v>42</v>
      </c>
      <c r="L24" s="122">
        <v>1</v>
      </c>
      <c r="M24" s="120" t="s">
        <v>43</v>
      </c>
      <c r="N24" s="289"/>
      <c r="O24" s="14">
        <v>200000</v>
      </c>
      <c r="P24" s="14">
        <v>200000</v>
      </c>
      <c r="Q24" s="335">
        <v>194174.76</v>
      </c>
      <c r="R24" s="110"/>
      <c r="S24" s="19" t="s">
        <v>301</v>
      </c>
      <c r="T24" s="112" t="s">
        <v>44</v>
      </c>
      <c r="U24" s="113">
        <f t="shared" si="0"/>
        <v>194000</v>
      </c>
      <c r="V24" s="113">
        <f t="shared" si="1"/>
        <v>6000</v>
      </c>
      <c r="W24" s="113"/>
      <c r="X24" s="121" t="s">
        <v>45</v>
      </c>
      <c r="Y24" s="115"/>
      <c r="Z24" s="115"/>
      <c r="AA24" s="115"/>
      <c r="AB24" s="115"/>
      <c r="AC24" s="115"/>
      <c r="AD24" s="115"/>
      <c r="AE24" s="115"/>
      <c r="AF24" s="115"/>
      <c r="AG24" s="115"/>
      <c r="AH24" s="115">
        <v>1</v>
      </c>
      <c r="AI24" s="21">
        <v>45</v>
      </c>
      <c r="AJ24" s="117" t="s">
        <v>285</v>
      </c>
      <c r="AK24" s="69" t="s">
        <v>95</v>
      </c>
    </row>
    <row r="25" spans="1:37" s="52" customFormat="1" ht="152.25" customHeight="1">
      <c r="A25" s="27">
        <v>19</v>
      </c>
      <c r="B25" s="4"/>
      <c r="C25" s="4"/>
      <c r="D25" s="129" t="s">
        <v>38</v>
      </c>
      <c r="E25" s="32" t="s">
        <v>93</v>
      </c>
      <c r="F25" s="29" t="s">
        <v>313</v>
      </c>
      <c r="G25" s="32" t="s">
        <v>330</v>
      </c>
      <c r="H25" s="4"/>
      <c r="I25" s="105" t="s">
        <v>177</v>
      </c>
      <c r="J25" s="106">
        <v>12692</v>
      </c>
      <c r="K25" s="119" t="s">
        <v>42</v>
      </c>
      <c r="L25" s="122">
        <v>1</v>
      </c>
      <c r="M25" s="120" t="s">
        <v>43</v>
      </c>
      <c r="N25" s="289"/>
      <c r="O25" s="14">
        <v>200000</v>
      </c>
      <c r="P25" s="14">
        <v>200000</v>
      </c>
      <c r="Q25" s="14"/>
      <c r="R25" s="33">
        <v>195596.1</v>
      </c>
      <c r="S25" s="18">
        <v>17.8</v>
      </c>
      <c r="T25" s="112" t="s">
        <v>44</v>
      </c>
      <c r="U25" s="113">
        <f t="shared" si="0"/>
        <v>194000</v>
      </c>
      <c r="V25" s="113">
        <f t="shared" si="1"/>
        <v>6000</v>
      </c>
      <c r="W25" s="113"/>
      <c r="X25" s="121" t="s">
        <v>45</v>
      </c>
      <c r="Y25" s="115"/>
      <c r="Z25" s="115"/>
      <c r="AA25" s="115"/>
      <c r="AB25" s="115"/>
      <c r="AC25" s="115"/>
      <c r="AD25" s="115"/>
      <c r="AE25" s="115"/>
      <c r="AF25" s="115"/>
      <c r="AG25" s="115"/>
      <c r="AH25" s="115">
        <v>1</v>
      </c>
      <c r="AI25" s="21">
        <v>250</v>
      </c>
      <c r="AJ25" s="117" t="s">
        <v>349</v>
      </c>
      <c r="AK25" s="69" t="s">
        <v>96</v>
      </c>
    </row>
    <row r="26" spans="1:37" s="52" customFormat="1" ht="163.5" customHeight="1">
      <c r="A26" s="27">
        <v>20</v>
      </c>
      <c r="B26" s="4"/>
      <c r="C26" s="4"/>
      <c r="D26" s="129" t="s">
        <v>38</v>
      </c>
      <c r="E26" s="32" t="s">
        <v>93</v>
      </c>
      <c r="F26" s="29" t="s">
        <v>389</v>
      </c>
      <c r="G26" s="32" t="s">
        <v>236</v>
      </c>
      <c r="H26" s="4"/>
      <c r="I26" s="105" t="s">
        <v>38</v>
      </c>
      <c r="J26" s="106">
        <v>12719</v>
      </c>
      <c r="K26" s="119" t="s">
        <v>42</v>
      </c>
      <c r="L26" s="122">
        <v>1</v>
      </c>
      <c r="M26" s="120" t="s">
        <v>43</v>
      </c>
      <c r="N26" s="289"/>
      <c r="O26" s="14">
        <v>100000</v>
      </c>
      <c r="P26" s="14">
        <v>100000</v>
      </c>
      <c r="Q26" s="14">
        <v>96230</v>
      </c>
      <c r="R26" s="33"/>
      <c r="S26" s="18">
        <v>25</v>
      </c>
      <c r="T26" s="112" t="s">
        <v>44</v>
      </c>
      <c r="U26" s="113">
        <f t="shared" si="0"/>
        <v>97000</v>
      </c>
      <c r="V26" s="113">
        <f t="shared" si="1"/>
        <v>3000</v>
      </c>
      <c r="W26" s="113"/>
      <c r="X26" s="121" t="s">
        <v>97</v>
      </c>
      <c r="Y26" s="115"/>
      <c r="Z26" s="115"/>
      <c r="AA26" s="115"/>
      <c r="AB26" s="115"/>
      <c r="AC26" s="115"/>
      <c r="AD26" s="115"/>
      <c r="AE26" s="115"/>
      <c r="AF26" s="115"/>
      <c r="AG26" s="115"/>
      <c r="AH26" s="115">
        <v>1</v>
      </c>
      <c r="AI26" s="21">
        <v>2000</v>
      </c>
      <c r="AJ26" s="117" t="s">
        <v>357</v>
      </c>
      <c r="AK26" s="69"/>
    </row>
    <row r="27" spans="1:37" s="52" customFormat="1" ht="171.75" customHeight="1">
      <c r="A27" s="27">
        <v>21</v>
      </c>
      <c r="B27" s="4"/>
      <c r="C27" s="4"/>
      <c r="D27" s="129"/>
      <c r="E27" s="32" t="s">
        <v>93</v>
      </c>
      <c r="F27" s="29" t="s">
        <v>308</v>
      </c>
      <c r="G27" s="32" t="s">
        <v>236</v>
      </c>
      <c r="H27" s="4"/>
      <c r="I27" s="105" t="s">
        <v>38</v>
      </c>
      <c r="J27" s="106">
        <v>12719</v>
      </c>
      <c r="K27" s="119" t="s">
        <v>42</v>
      </c>
      <c r="L27" s="122">
        <v>2</v>
      </c>
      <c r="M27" s="120" t="s">
        <v>43</v>
      </c>
      <c r="N27" s="289"/>
      <c r="O27" s="14">
        <v>100000</v>
      </c>
      <c r="P27" s="14">
        <v>100000</v>
      </c>
      <c r="Q27" s="14"/>
      <c r="R27" s="33">
        <v>96250</v>
      </c>
      <c r="S27" s="18">
        <v>25</v>
      </c>
      <c r="T27" s="112" t="s">
        <v>44</v>
      </c>
      <c r="U27" s="113">
        <f t="shared" si="0"/>
        <v>97000</v>
      </c>
      <c r="V27" s="113">
        <f t="shared" ref="V27" si="2">P27*3%</f>
        <v>3000</v>
      </c>
      <c r="W27" s="113"/>
      <c r="X27" s="121" t="s">
        <v>97</v>
      </c>
      <c r="Y27" s="115"/>
      <c r="Z27" s="115"/>
      <c r="AA27" s="115"/>
      <c r="AB27" s="115"/>
      <c r="AC27" s="115"/>
      <c r="AD27" s="115"/>
      <c r="AE27" s="115"/>
      <c r="AF27" s="115"/>
      <c r="AG27" s="115"/>
      <c r="AH27" s="115">
        <v>1</v>
      </c>
      <c r="AI27" s="21">
        <v>2000</v>
      </c>
      <c r="AJ27" s="117" t="s">
        <v>357</v>
      </c>
      <c r="AK27" s="69"/>
    </row>
    <row r="28" spans="1:37" s="52" customFormat="1" ht="198.75" customHeight="1">
      <c r="A28" s="27">
        <v>22</v>
      </c>
      <c r="B28" s="142"/>
      <c r="C28" s="142"/>
      <c r="D28" s="5" t="s">
        <v>38</v>
      </c>
      <c r="E28" s="104" t="s">
        <v>98</v>
      </c>
      <c r="F28" s="29" t="s">
        <v>99</v>
      </c>
      <c r="G28" s="32" t="s">
        <v>237</v>
      </c>
      <c r="H28" s="142"/>
      <c r="I28" s="105" t="s">
        <v>100</v>
      </c>
      <c r="J28" s="106">
        <v>12695</v>
      </c>
      <c r="K28" s="119" t="s">
        <v>42</v>
      </c>
      <c r="L28" s="122">
        <v>1</v>
      </c>
      <c r="M28" s="120" t="s">
        <v>43</v>
      </c>
      <c r="N28" s="289"/>
      <c r="O28" s="335">
        <v>210000</v>
      </c>
      <c r="P28" s="14">
        <v>210000</v>
      </c>
      <c r="Q28" s="335">
        <v>204047.22</v>
      </c>
      <c r="R28" s="110"/>
      <c r="S28" s="18">
        <v>30.5</v>
      </c>
      <c r="T28" s="112" t="s">
        <v>44</v>
      </c>
      <c r="U28" s="113">
        <f t="shared" si="0"/>
        <v>203700</v>
      </c>
      <c r="V28" s="113">
        <f t="shared" si="1"/>
        <v>6300</v>
      </c>
      <c r="W28" s="113"/>
      <c r="X28" s="107" t="s">
        <v>45</v>
      </c>
      <c r="Y28" s="115"/>
      <c r="Z28" s="115"/>
      <c r="AA28" s="115"/>
      <c r="AB28" s="115"/>
      <c r="AC28" s="115"/>
      <c r="AD28" s="115"/>
      <c r="AE28" s="115"/>
      <c r="AF28" s="115"/>
      <c r="AG28" s="115"/>
      <c r="AH28" s="115">
        <v>1</v>
      </c>
      <c r="AI28" s="21">
        <v>35</v>
      </c>
      <c r="AJ28" s="117" t="s">
        <v>101</v>
      </c>
      <c r="AK28" s="71" t="s">
        <v>102</v>
      </c>
    </row>
    <row r="29" spans="1:37" s="52" customFormat="1" ht="145.5" customHeight="1">
      <c r="A29" s="27">
        <v>23</v>
      </c>
      <c r="B29" s="4"/>
      <c r="C29" s="4"/>
      <c r="D29" s="5" t="s">
        <v>38</v>
      </c>
      <c r="E29" s="104" t="s">
        <v>98</v>
      </c>
      <c r="F29" s="29" t="s">
        <v>103</v>
      </c>
      <c r="G29" s="32" t="s">
        <v>238</v>
      </c>
      <c r="H29" s="4"/>
      <c r="I29" s="105" t="s">
        <v>104</v>
      </c>
      <c r="J29" s="106">
        <v>12690</v>
      </c>
      <c r="K29" s="119" t="s">
        <v>42</v>
      </c>
      <c r="L29" s="122">
        <v>1</v>
      </c>
      <c r="M29" s="120" t="s">
        <v>43</v>
      </c>
      <c r="N29" s="289"/>
      <c r="O29" s="335">
        <v>210000</v>
      </c>
      <c r="P29" s="14">
        <v>210000</v>
      </c>
      <c r="Q29" s="335">
        <v>203991.39</v>
      </c>
      <c r="R29" s="110"/>
      <c r="S29" s="18">
        <v>27.78</v>
      </c>
      <c r="T29" s="112" t="s">
        <v>44</v>
      </c>
      <c r="U29" s="113">
        <f t="shared" si="0"/>
        <v>203700</v>
      </c>
      <c r="V29" s="113">
        <f t="shared" si="1"/>
        <v>6300</v>
      </c>
      <c r="W29" s="113"/>
      <c r="X29" s="107" t="s">
        <v>45</v>
      </c>
      <c r="Y29" s="115"/>
      <c r="Z29" s="115"/>
      <c r="AA29" s="115"/>
      <c r="AB29" s="115"/>
      <c r="AC29" s="115"/>
      <c r="AD29" s="115"/>
      <c r="AE29" s="115"/>
      <c r="AF29" s="115"/>
      <c r="AG29" s="115"/>
      <c r="AH29" s="115">
        <v>1</v>
      </c>
      <c r="AI29" s="21">
        <v>30</v>
      </c>
      <c r="AJ29" s="117" t="s">
        <v>101</v>
      </c>
      <c r="AK29" s="71" t="s">
        <v>102</v>
      </c>
    </row>
    <row r="30" spans="1:37" ht="138" customHeight="1">
      <c r="A30" s="27">
        <v>24</v>
      </c>
      <c r="B30" s="4"/>
      <c r="C30" s="4"/>
      <c r="D30" s="143" t="s">
        <v>105</v>
      </c>
      <c r="E30" s="124" t="s">
        <v>106</v>
      </c>
      <c r="F30" s="29" t="s">
        <v>107</v>
      </c>
      <c r="G30" s="32" t="s">
        <v>239</v>
      </c>
      <c r="H30" s="144"/>
      <c r="I30" s="145" t="s">
        <v>68</v>
      </c>
      <c r="J30" s="146">
        <v>12720</v>
      </c>
      <c r="K30" s="121" t="s">
        <v>42</v>
      </c>
      <c r="L30" s="136">
        <v>1</v>
      </c>
      <c r="M30" s="133" t="s">
        <v>108</v>
      </c>
      <c r="N30" s="292"/>
      <c r="O30" s="335">
        <v>20000</v>
      </c>
      <c r="P30" s="335">
        <v>20000</v>
      </c>
      <c r="Q30" s="14"/>
      <c r="R30" s="33">
        <v>19250</v>
      </c>
      <c r="S30" s="17">
        <v>5</v>
      </c>
      <c r="T30" s="134" t="s">
        <v>109</v>
      </c>
      <c r="U30" s="134"/>
      <c r="V30" s="134"/>
      <c r="W30" s="134">
        <f t="shared" ref="W30" si="3">P30</f>
        <v>20000</v>
      </c>
      <c r="X30" s="147" t="s">
        <v>110</v>
      </c>
      <c r="Y30" s="148"/>
      <c r="Z30" s="148"/>
      <c r="AA30" s="148"/>
      <c r="AB30" s="148"/>
      <c r="AC30" s="148"/>
      <c r="AD30" s="148"/>
      <c r="AE30" s="148"/>
      <c r="AF30" s="148"/>
      <c r="AG30" s="148"/>
      <c r="AH30" s="148">
        <v>1</v>
      </c>
      <c r="AI30" s="25">
        <v>3000</v>
      </c>
      <c r="AJ30" s="34" t="s">
        <v>357</v>
      </c>
      <c r="AK30" s="44" t="s">
        <v>111</v>
      </c>
    </row>
    <row r="31" spans="1:37" s="9" customFormat="1" ht="27" customHeight="1">
      <c r="A31" s="27"/>
      <c r="B31" s="149"/>
      <c r="C31" s="149"/>
      <c r="D31" s="149"/>
      <c r="E31" s="150"/>
      <c r="F31" s="358" t="s">
        <v>112</v>
      </c>
      <c r="G31" s="150"/>
      <c r="H31" s="151"/>
      <c r="I31" s="152"/>
      <c r="J31" s="153"/>
      <c r="K31" s="154"/>
      <c r="L31" s="155">
        <f t="shared" ref="L31:AK31" si="4">SUM(L7:L30)</f>
        <v>25</v>
      </c>
      <c r="M31" s="156"/>
      <c r="N31" s="11">
        <f>SUM(N7:N30)</f>
        <v>640000</v>
      </c>
      <c r="O31" s="15">
        <f t="shared" ref="O31:R31" si="5">SUM(O7:O30)</f>
        <v>4334000</v>
      </c>
      <c r="P31" s="15">
        <f t="shared" si="5"/>
        <v>5340000</v>
      </c>
      <c r="Q31" s="325">
        <f t="shared" si="5"/>
        <v>3611811.38</v>
      </c>
      <c r="R31" s="157">
        <f t="shared" si="5"/>
        <v>1204431.92</v>
      </c>
      <c r="S31" s="313"/>
      <c r="T31" s="159">
        <f t="shared" si="4"/>
        <v>0</v>
      </c>
      <c r="U31" s="159">
        <f t="shared" si="4"/>
        <v>5160400</v>
      </c>
      <c r="V31" s="159">
        <f t="shared" si="4"/>
        <v>159600</v>
      </c>
      <c r="W31" s="159">
        <f t="shared" si="4"/>
        <v>20000</v>
      </c>
      <c r="X31" s="160"/>
      <c r="Y31" s="158">
        <f>SUM(Y7:Y30)</f>
        <v>0</v>
      </c>
      <c r="Z31" s="158">
        <f t="shared" si="4"/>
        <v>0</v>
      </c>
      <c r="AA31" s="158">
        <f t="shared" si="4"/>
        <v>0</v>
      </c>
      <c r="AB31" s="158">
        <f t="shared" si="4"/>
        <v>0</v>
      </c>
      <c r="AC31" s="158">
        <f t="shared" si="4"/>
        <v>0</v>
      </c>
      <c r="AD31" s="158">
        <f t="shared" si="4"/>
        <v>0</v>
      </c>
      <c r="AE31" s="158">
        <f t="shared" si="4"/>
        <v>0</v>
      </c>
      <c r="AF31" s="158">
        <f t="shared" si="4"/>
        <v>0</v>
      </c>
      <c r="AG31" s="158">
        <f t="shared" si="4"/>
        <v>0</v>
      </c>
      <c r="AH31" s="158">
        <f t="shared" si="4"/>
        <v>24</v>
      </c>
      <c r="AI31" s="313">
        <f t="shared" si="4"/>
        <v>9544</v>
      </c>
      <c r="AJ31" s="157">
        <f t="shared" si="4"/>
        <v>0</v>
      </c>
      <c r="AK31" s="57">
        <f t="shared" si="4"/>
        <v>0</v>
      </c>
    </row>
    <row r="32" spans="1:37" s="52" customFormat="1" ht="111" customHeight="1">
      <c r="A32" s="27">
        <v>25</v>
      </c>
      <c r="B32" s="4"/>
      <c r="C32" s="4"/>
      <c r="D32" s="5" t="s">
        <v>38</v>
      </c>
      <c r="E32" s="104" t="s">
        <v>49</v>
      </c>
      <c r="F32" s="29" t="s">
        <v>113</v>
      </c>
      <c r="G32" s="32" t="s">
        <v>240</v>
      </c>
      <c r="H32" s="4"/>
      <c r="I32" s="125" t="s">
        <v>73</v>
      </c>
      <c r="J32" s="126">
        <v>12706</v>
      </c>
      <c r="K32" s="121" t="s">
        <v>114</v>
      </c>
      <c r="L32" s="127">
        <v>1</v>
      </c>
      <c r="M32" s="128" t="s">
        <v>43</v>
      </c>
      <c r="N32" s="289">
        <v>597922.38</v>
      </c>
      <c r="O32" s="14"/>
      <c r="P32" s="14">
        <v>1000000</v>
      </c>
      <c r="Q32" s="14">
        <v>572546</v>
      </c>
      <c r="R32" s="33"/>
      <c r="S32" s="18">
        <v>113</v>
      </c>
      <c r="T32" s="112" t="s">
        <v>44</v>
      </c>
      <c r="U32" s="113">
        <f>P32-V32</f>
        <v>970000</v>
      </c>
      <c r="V32" s="113">
        <f>P32*3%</f>
        <v>30000</v>
      </c>
      <c r="W32" s="113"/>
      <c r="X32" s="121" t="s">
        <v>45</v>
      </c>
      <c r="Y32" s="115"/>
      <c r="Z32" s="115"/>
      <c r="AA32" s="115"/>
      <c r="AB32" s="115"/>
      <c r="AC32" s="115"/>
      <c r="AD32" s="115"/>
      <c r="AE32" s="115"/>
      <c r="AF32" s="115"/>
      <c r="AG32" s="115"/>
      <c r="AH32" s="115">
        <v>1</v>
      </c>
      <c r="AI32" s="21">
        <v>798</v>
      </c>
      <c r="AJ32" s="117" t="s">
        <v>322</v>
      </c>
      <c r="AK32" s="69" t="s">
        <v>115</v>
      </c>
    </row>
    <row r="33" spans="1:37" s="53" customFormat="1" ht="131.25" customHeight="1">
      <c r="A33" s="27">
        <v>26</v>
      </c>
      <c r="B33" s="4"/>
      <c r="C33" s="4"/>
      <c r="D33" s="129" t="s">
        <v>38</v>
      </c>
      <c r="E33" s="32" t="s">
        <v>67</v>
      </c>
      <c r="F33" s="29" t="s">
        <v>351</v>
      </c>
      <c r="G33" s="32" t="s">
        <v>352</v>
      </c>
      <c r="H33" s="129"/>
      <c r="I33" s="130" t="s">
        <v>116</v>
      </c>
      <c r="J33" s="131">
        <v>12707</v>
      </c>
      <c r="K33" s="121" t="s">
        <v>114</v>
      </c>
      <c r="L33" s="132">
        <v>1</v>
      </c>
      <c r="M33" s="133" t="s">
        <v>69</v>
      </c>
      <c r="N33" s="291"/>
      <c r="O33" s="14">
        <v>100000</v>
      </c>
      <c r="P33" s="14">
        <v>100000</v>
      </c>
      <c r="Q33" s="42"/>
      <c r="R33" s="34">
        <v>96869.7</v>
      </c>
      <c r="S33" s="16">
        <v>8.1199999999999992</v>
      </c>
      <c r="T33" s="161" t="s">
        <v>44</v>
      </c>
      <c r="U33" s="162">
        <f>P33-V33</f>
        <v>97000</v>
      </c>
      <c r="V33" s="162">
        <f>P33*3%</f>
        <v>3000</v>
      </c>
      <c r="W33" s="162"/>
      <c r="X33" s="121" t="s">
        <v>45</v>
      </c>
      <c r="Y33" s="136"/>
      <c r="Z33" s="136"/>
      <c r="AA33" s="136"/>
      <c r="AB33" s="136"/>
      <c r="AC33" s="136"/>
      <c r="AD33" s="136"/>
      <c r="AE33" s="136"/>
      <c r="AF33" s="136"/>
      <c r="AG33" s="136"/>
      <c r="AH33" s="136">
        <v>1</v>
      </c>
      <c r="AI33" s="310">
        <v>39</v>
      </c>
      <c r="AJ33" s="34" t="s">
        <v>383</v>
      </c>
      <c r="AK33" s="44" t="s">
        <v>117</v>
      </c>
    </row>
    <row r="34" spans="1:37" s="2" customFormat="1" ht="24" customHeight="1">
      <c r="A34" s="163"/>
      <c r="B34" s="164"/>
      <c r="C34" s="164"/>
      <c r="D34" s="164"/>
      <c r="E34" s="150"/>
      <c r="F34" s="358" t="s">
        <v>112</v>
      </c>
      <c r="G34" s="150"/>
      <c r="H34" s="151"/>
      <c r="I34" s="156"/>
      <c r="J34" s="153"/>
      <c r="K34" s="156"/>
      <c r="L34" s="155"/>
      <c r="M34" s="156"/>
      <c r="N34" s="11">
        <f>SUM(N32:N33)</f>
        <v>597922.38</v>
      </c>
      <c r="O34" s="325">
        <f>SUM(O32:O33)</f>
        <v>100000</v>
      </c>
      <c r="P34" s="15">
        <f>SUM(P32:P33)</f>
        <v>1100000</v>
      </c>
      <c r="Q34" s="325">
        <f>SUM(Q32:Q33)</f>
        <v>572546</v>
      </c>
      <c r="R34" s="157">
        <f>SUM(R32:R33)</f>
        <v>96869.7</v>
      </c>
      <c r="S34" s="15"/>
      <c r="T34" s="159">
        <f>SUM(T32:T33)</f>
        <v>0</v>
      </c>
      <c r="U34" s="159">
        <f>SUM(U32:U33)</f>
        <v>1067000</v>
      </c>
      <c r="V34" s="159">
        <f>SUM(V32:V33)</f>
        <v>33000</v>
      </c>
      <c r="W34" s="159">
        <f>SUM(W32:W33)</f>
        <v>0</v>
      </c>
      <c r="X34" s="160"/>
      <c r="Y34" s="158">
        <f>SUM(Y32:Y33)</f>
        <v>0</v>
      </c>
      <c r="Z34" s="158"/>
      <c r="AA34" s="158">
        <f t="shared" ref="AA34:AK34" si="6">SUM(AA32:AA33)</f>
        <v>0</v>
      </c>
      <c r="AB34" s="158">
        <f t="shared" si="6"/>
        <v>0</v>
      </c>
      <c r="AC34" s="158">
        <f t="shared" si="6"/>
        <v>0</v>
      </c>
      <c r="AD34" s="158">
        <f t="shared" si="6"/>
        <v>0</v>
      </c>
      <c r="AE34" s="158">
        <f t="shared" si="6"/>
        <v>0</v>
      </c>
      <c r="AF34" s="158">
        <f t="shared" si="6"/>
        <v>0</v>
      </c>
      <c r="AG34" s="158">
        <f t="shared" si="6"/>
        <v>0</v>
      </c>
      <c r="AH34" s="158">
        <f t="shared" si="6"/>
        <v>2</v>
      </c>
      <c r="AI34" s="313">
        <f t="shared" si="6"/>
        <v>837</v>
      </c>
      <c r="AJ34" s="157">
        <f t="shared" si="6"/>
        <v>0</v>
      </c>
      <c r="AK34" s="56">
        <f t="shared" si="6"/>
        <v>0</v>
      </c>
    </row>
    <row r="35" spans="1:37" s="54" customFormat="1" ht="124.5" customHeight="1">
      <c r="A35" s="116">
        <v>27</v>
      </c>
      <c r="B35" s="137"/>
      <c r="C35" s="129"/>
      <c r="D35" s="129" t="s">
        <v>38</v>
      </c>
      <c r="E35" s="117" t="s">
        <v>77</v>
      </c>
      <c r="F35" s="30" t="s">
        <v>120</v>
      </c>
      <c r="G35" s="32" t="s">
        <v>242</v>
      </c>
      <c r="H35" s="137"/>
      <c r="I35" s="109" t="s">
        <v>86</v>
      </c>
      <c r="J35" s="106">
        <v>12696</v>
      </c>
      <c r="K35" s="107" t="s">
        <v>121</v>
      </c>
      <c r="L35" s="112">
        <v>1</v>
      </c>
      <c r="M35" s="120" t="s">
        <v>43</v>
      </c>
      <c r="N35" s="289"/>
      <c r="O35" s="14">
        <v>392302</v>
      </c>
      <c r="P35" s="336">
        <v>400000</v>
      </c>
      <c r="Q35" s="14">
        <v>388597.2</v>
      </c>
      <c r="R35" s="33"/>
      <c r="S35" s="19">
        <v>1500</v>
      </c>
      <c r="T35" s="135" t="s">
        <v>44</v>
      </c>
      <c r="U35" s="140">
        <f>P35-V35</f>
        <v>388000</v>
      </c>
      <c r="V35" s="140">
        <f>P35*3%</f>
        <v>12000</v>
      </c>
      <c r="W35" s="140">
        <v>0</v>
      </c>
      <c r="X35" s="141" t="s">
        <v>45</v>
      </c>
      <c r="Y35" s="116"/>
      <c r="Z35" s="37"/>
      <c r="AA35" s="37"/>
      <c r="AB35" s="37"/>
      <c r="AC35" s="37"/>
      <c r="AD35" s="37"/>
      <c r="AE35" s="37"/>
      <c r="AF35" s="37"/>
      <c r="AG35" s="37"/>
      <c r="AH35" s="37">
        <v>1</v>
      </c>
      <c r="AI35" s="25">
        <v>250</v>
      </c>
      <c r="AJ35" s="32" t="s">
        <v>350</v>
      </c>
      <c r="AK35" s="38" t="s">
        <v>119</v>
      </c>
    </row>
    <row r="36" spans="1:37" s="54" customFormat="1" ht="110.25" customHeight="1">
      <c r="A36" s="116">
        <v>28</v>
      </c>
      <c r="B36" s="137"/>
      <c r="C36" s="129"/>
      <c r="D36" s="129" t="s">
        <v>38</v>
      </c>
      <c r="E36" s="117" t="s">
        <v>77</v>
      </c>
      <c r="F36" s="30" t="s">
        <v>122</v>
      </c>
      <c r="G36" s="32" t="s">
        <v>243</v>
      </c>
      <c r="H36" s="137"/>
      <c r="I36" s="109" t="s">
        <v>86</v>
      </c>
      <c r="J36" s="106">
        <v>12696</v>
      </c>
      <c r="K36" s="107" t="s">
        <v>121</v>
      </c>
      <c r="L36" s="112">
        <v>1</v>
      </c>
      <c r="M36" s="120" t="s">
        <v>43</v>
      </c>
      <c r="N36" s="289"/>
      <c r="O36" s="336">
        <v>255000</v>
      </c>
      <c r="P36" s="336">
        <v>255000</v>
      </c>
      <c r="Q36" s="14">
        <v>247222</v>
      </c>
      <c r="R36" s="33"/>
      <c r="S36" s="19">
        <v>1500</v>
      </c>
      <c r="T36" s="135" t="s">
        <v>44</v>
      </c>
      <c r="U36" s="140">
        <f>P36-V36</f>
        <v>247350</v>
      </c>
      <c r="V36" s="140">
        <f>P36*3%</f>
        <v>7650</v>
      </c>
      <c r="W36" s="140">
        <v>0</v>
      </c>
      <c r="X36" s="141" t="s">
        <v>45</v>
      </c>
      <c r="Y36" s="116"/>
      <c r="Z36" s="37"/>
      <c r="AA36" s="37"/>
      <c r="AB36" s="37"/>
      <c r="AC36" s="37"/>
      <c r="AD36" s="37"/>
      <c r="AE36" s="37"/>
      <c r="AF36" s="37"/>
      <c r="AG36" s="37"/>
      <c r="AH36" s="37">
        <v>1</v>
      </c>
      <c r="AI36" s="25">
        <v>158</v>
      </c>
      <c r="AJ36" s="32" t="s">
        <v>350</v>
      </c>
      <c r="AK36" s="38" t="s">
        <v>119</v>
      </c>
    </row>
    <row r="37" spans="1:37" s="2" customFormat="1" ht="21.75" customHeight="1">
      <c r="A37" s="163"/>
      <c r="B37" s="164"/>
      <c r="C37" s="164"/>
      <c r="D37" s="164"/>
      <c r="E37" s="150"/>
      <c r="F37" s="358" t="s">
        <v>112</v>
      </c>
      <c r="G37" s="150"/>
      <c r="H37" s="151"/>
      <c r="I37" s="156"/>
      <c r="J37" s="153"/>
      <c r="K37" s="156"/>
      <c r="L37" s="155"/>
      <c r="M37" s="156"/>
      <c r="N37" s="11">
        <f>SUM(N35:N36)</f>
        <v>0</v>
      </c>
      <c r="O37" s="325">
        <f t="shared" ref="O37:R37" si="7">SUM(O35:O36)</f>
        <v>647302</v>
      </c>
      <c r="P37" s="325">
        <f t="shared" si="7"/>
        <v>655000</v>
      </c>
      <c r="Q37" s="325">
        <f t="shared" si="7"/>
        <v>635819.19999999995</v>
      </c>
      <c r="R37" s="157">
        <f t="shared" si="7"/>
        <v>0</v>
      </c>
      <c r="S37" s="15"/>
      <c r="T37" s="159">
        <f t="shared" ref="T37:AH37" si="8">SUM(T35:T36)</f>
        <v>0</v>
      </c>
      <c r="U37" s="159">
        <f t="shared" si="8"/>
        <v>635350</v>
      </c>
      <c r="V37" s="159">
        <f t="shared" si="8"/>
        <v>19650</v>
      </c>
      <c r="W37" s="159">
        <f t="shared" si="8"/>
        <v>0</v>
      </c>
      <c r="X37" s="160"/>
      <c r="Y37" s="158">
        <f t="shared" si="8"/>
        <v>0</v>
      </c>
      <c r="Z37" s="158">
        <f t="shared" si="8"/>
        <v>0</v>
      </c>
      <c r="AA37" s="158">
        <f t="shared" si="8"/>
        <v>0</v>
      </c>
      <c r="AB37" s="158">
        <f t="shared" si="8"/>
        <v>0</v>
      </c>
      <c r="AC37" s="158">
        <f t="shared" si="8"/>
        <v>0</v>
      </c>
      <c r="AD37" s="158">
        <f t="shared" si="8"/>
        <v>0</v>
      </c>
      <c r="AE37" s="158">
        <f t="shared" si="8"/>
        <v>0</v>
      </c>
      <c r="AF37" s="158">
        <f t="shared" si="8"/>
        <v>0</v>
      </c>
      <c r="AG37" s="158">
        <f t="shared" si="8"/>
        <v>0</v>
      </c>
      <c r="AH37" s="158">
        <f t="shared" si="8"/>
        <v>2</v>
      </c>
      <c r="AI37" s="327"/>
      <c r="AJ37" s="157"/>
      <c r="AK37" s="56"/>
    </row>
    <row r="38" spans="1:37" s="52" customFormat="1" ht="213.75" customHeight="1">
      <c r="A38" s="165">
        <v>29</v>
      </c>
      <c r="B38" s="142"/>
      <c r="C38" s="142"/>
      <c r="D38" s="166" t="s">
        <v>38</v>
      </c>
      <c r="E38" s="167" t="s">
        <v>123</v>
      </c>
      <c r="F38" s="359" t="s">
        <v>353</v>
      </c>
      <c r="G38" s="5" t="s">
        <v>244</v>
      </c>
      <c r="H38" s="142"/>
      <c r="I38" s="168" t="s">
        <v>80</v>
      </c>
      <c r="J38" s="106">
        <v>12697</v>
      </c>
      <c r="K38" s="107" t="s">
        <v>124</v>
      </c>
      <c r="L38" s="122">
        <v>1</v>
      </c>
      <c r="M38" s="118" t="s">
        <v>108</v>
      </c>
      <c r="N38" s="289"/>
      <c r="O38" s="337">
        <v>60000</v>
      </c>
      <c r="P38" s="337">
        <v>60000</v>
      </c>
      <c r="Q38" s="335">
        <v>59900</v>
      </c>
      <c r="R38" s="110"/>
      <c r="S38" s="13" t="s">
        <v>406</v>
      </c>
      <c r="T38" s="112" t="s">
        <v>109</v>
      </c>
      <c r="U38" s="113"/>
      <c r="V38" s="113"/>
      <c r="W38" s="113">
        <f>P38</f>
        <v>60000</v>
      </c>
      <c r="X38" s="141" t="s">
        <v>45</v>
      </c>
      <c r="Y38" s="115"/>
      <c r="Z38" s="115"/>
      <c r="AA38" s="115"/>
      <c r="AB38" s="115"/>
      <c r="AC38" s="115"/>
      <c r="AD38" s="115"/>
      <c r="AE38" s="115"/>
      <c r="AF38" s="115"/>
      <c r="AG38" s="115"/>
      <c r="AH38" s="115">
        <v>1</v>
      </c>
      <c r="AI38" s="21">
        <v>500</v>
      </c>
      <c r="AJ38" s="111"/>
      <c r="AK38" s="38" t="s">
        <v>125</v>
      </c>
    </row>
    <row r="39" spans="1:37" s="52" customFormat="1" ht="135.75" customHeight="1">
      <c r="A39" s="165">
        <v>30</v>
      </c>
      <c r="B39" s="142"/>
      <c r="C39" s="142"/>
      <c r="D39" s="166" t="s">
        <v>38</v>
      </c>
      <c r="E39" s="167" t="s">
        <v>123</v>
      </c>
      <c r="F39" s="359" t="s">
        <v>126</v>
      </c>
      <c r="G39" s="32" t="s">
        <v>245</v>
      </c>
      <c r="H39" s="142"/>
      <c r="I39" s="169" t="s">
        <v>127</v>
      </c>
      <c r="J39" s="106">
        <v>12698</v>
      </c>
      <c r="K39" s="107" t="s">
        <v>124</v>
      </c>
      <c r="L39" s="122">
        <v>1</v>
      </c>
      <c r="M39" s="118" t="s">
        <v>108</v>
      </c>
      <c r="N39" s="289"/>
      <c r="O39" s="337">
        <v>50000</v>
      </c>
      <c r="P39" s="337">
        <v>50000</v>
      </c>
      <c r="Q39" s="335">
        <v>49410</v>
      </c>
      <c r="R39" s="110"/>
      <c r="S39" s="18" t="s">
        <v>291</v>
      </c>
      <c r="T39" s="112" t="s">
        <v>109</v>
      </c>
      <c r="U39" s="113"/>
      <c r="V39" s="113"/>
      <c r="W39" s="113">
        <f>P39</f>
        <v>50000</v>
      </c>
      <c r="X39" s="121" t="s">
        <v>45</v>
      </c>
      <c r="Y39" s="115"/>
      <c r="Z39" s="115"/>
      <c r="AA39" s="115"/>
      <c r="AB39" s="115"/>
      <c r="AC39" s="115"/>
      <c r="AD39" s="115"/>
      <c r="AE39" s="115"/>
      <c r="AF39" s="115"/>
      <c r="AG39" s="115"/>
      <c r="AH39" s="115">
        <v>1</v>
      </c>
      <c r="AI39" s="21">
        <v>115</v>
      </c>
      <c r="AJ39" s="111"/>
      <c r="AK39" s="38" t="s">
        <v>128</v>
      </c>
    </row>
    <row r="40" spans="1:37" s="52" customFormat="1" ht="218.25" customHeight="1">
      <c r="A40" s="165">
        <v>31</v>
      </c>
      <c r="B40" s="142"/>
      <c r="C40" s="142"/>
      <c r="D40" s="5" t="s">
        <v>38</v>
      </c>
      <c r="E40" s="104" t="s">
        <v>49</v>
      </c>
      <c r="F40" s="29" t="s">
        <v>129</v>
      </c>
      <c r="G40" s="32" t="s">
        <v>247</v>
      </c>
      <c r="H40" s="142"/>
      <c r="I40" s="105" t="s">
        <v>38</v>
      </c>
      <c r="J40" s="106">
        <v>12719</v>
      </c>
      <c r="K40" s="107" t="s">
        <v>124</v>
      </c>
      <c r="L40" s="122">
        <v>1</v>
      </c>
      <c r="M40" s="120" t="s">
        <v>8</v>
      </c>
      <c r="N40" s="289"/>
      <c r="O40" s="14">
        <v>250000</v>
      </c>
      <c r="P40" s="14">
        <v>250000</v>
      </c>
      <c r="Q40" s="335">
        <v>248921.5</v>
      </c>
      <c r="R40" s="110"/>
      <c r="S40" s="13" t="s">
        <v>407</v>
      </c>
      <c r="T40" s="112" t="s">
        <v>44</v>
      </c>
      <c r="U40" s="113">
        <f>P40-V40</f>
        <v>242500</v>
      </c>
      <c r="V40" s="113">
        <f>P40*3%</f>
        <v>7500</v>
      </c>
      <c r="W40" s="113"/>
      <c r="X40" s="121" t="s">
        <v>45</v>
      </c>
      <c r="Y40" s="115"/>
      <c r="Z40" s="115"/>
      <c r="AA40" s="115"/>
      <c r="AB40" s="115"/>
      <c r="AC40" s="115"/>
      <c r="AD40" s="115"/>
      <c r="AE40" s="115"/>
      <c r="AF40" s="115"/>
      <c r="AG40" s="115"/>
      <c r="AH40" s="115">
        <v>1</v>
      </c>
      <c r="AI40" s="21">
        <v>275</v>
      </c>
      <c r="AJ40" s="117" t="s">
        <v>286</v>
      </c>
      <c r="AK40" s="44" t="s">
        <v>130</v>
      </c>
    </row>
    <row r="41" spans="1:37" s="58" customFormat="1" ht="152.25" customHeight="1">
      <c r="A41" s="165">
        <v>32</v>
      </c>
      <c r="B41" s="170"/>
      <c r="C41" s="170"/>
      <c r="D41" s="171" t="s">
        <v>38</v>
      </c>
      <c r="E41" s="138" t="s">
        <v>131</v>
      </c>
      <c r="F41" s="29" t="s">
        <v>132</v>
      </c>
      <c r="G41" s="104" t="s">
        <v>283</v>
      </c>
      <c r="H41" s="129"/>
      <c r="I41" s="172" t="s">
        <v>38</v>
      </c>
      <c r="J41" s="173">
        <v>12719</v>
      </c>
      <c r="K41" s="107" t="s">
        <v>124</v>
      </c>
      <c r="L41" s="108">
        <v>1</v>
      </c>
      <c r="M41" s="107" t="s">
        <v>108</v>
      </c>
      <c r="N41" s="292"/>
      <c r="O41" s="42">
        <v>50000</v>
      </c>
      <c r="P41" s="42">
        <v>50000</v>
      </c>
      <c r="Q41" s="42">
        <v>49290</v>
      </c>
      <c r="R41" s="34"/>
      <c r="S41" s="16" t="s">
        <v>292</v>
      </c>
      <c r="T41" s="134" t="s">
        <v>109</v>
      </c>
      <c r="U41" s="134"/>
      <c r="V41" s="134"/>
      <c r="W41" s="134">
        <f t="shared" ref="W41:W71" si="9">P41</f>
        <v>50000</v>
      </c>
      <c r="X41" s="141" t="s">
        <v>45</v>
      </c>
      <c r="Y41" s="148"/>
      <c r="Z41" s="148"/>
      <c r="AA41" s="148"/>
      <c r="AB41" s="148"/>
      <c r="AC41" s="148"/>
      <c r="AD41" s="148"/>
      <c r="AE41" s="148"/>
      <c r="AF41" s="148"/>
      <c r="AG41" s="148"/>
      <c r="AH41" s="148">
        <v>1</v>
      </c>
      <c r="AI41" s="25">
        <v>720</v>
      </c>
      <c r="AJ41" s="123"/>
      <c r="AK41" s="44" t="s">
        <v>133</v>
      </c>
    </row>
    <row r="42" spans="1:37" s="52" customFormat="1" ht="130.5" customHeight="1">
      <c r="A42" s="165">
        <v>33</v>
      </c>
      <c r="B42" s="142"/>
      <c r="C42" s="142"/>
      <c r="D42" s="174" t="s">
        <v>38</v>
      </c>
      <c r="E42" s="104" t="s">
        <v>53</v>
      </c>
      <c r="F42" s="29" t="s">
        <v>134</v>
      </c>
      <c r="G42" s="32" t="s">
        <v>302</v>
      </c>
      <c r="H42" s="142"/>
      <c r="I42" s="105" t="s">
        <v>41</v>
      </c>
      <c r="J42" s="106">
        <v>12725</v>
      </c>
      <c r="K42" s="107" t="s">
        <v>124</v>
      </c>
      <c r="L42" s="122">
        <v>1</v>
      </c>
      <c r="M42" s="118" t="s">
        <v>108</v>
      </c>
      <c r="N42" s="289"/>
      <c r="O42" s="14">
        <v>40000</v>
      </c>
      <c r="P42" s="14">
        <v>40000</v>
      </c>
      <c r="Q42" s="335">
        <v>39690</v>
      </c>
      <c r="R42" s="110"/>
      <c r="S42" s="13" t="s">
        <v>423</v>
      </c>
      <c r="T42" s="112" t="s">
        <v>109</v>
      </c>
      <c r="U42" s="113"/>
      <c r="V42" s="113"/>
      <c r="W42" s="113">
        <f t="shared" si="9"/>
        <v>40000</v>
      </c>
      <c r="X42" s="121" t="s">
        <v>45</v>
      </c>
      <c r="Y42" s="115"/>
      <c r="Z42" s="115"/>
      <c r="AA42" s="115"/>
      <c r="AB42" s="115"/>
      <c r="AC42" s="115"/>
      <c r="AD42" s="115"/>
      <c r="AE42" s="115"/>
      <c r="AF42" s="115"/>
      <c r="AG42" s="115"/>
      <c r="AH42" s="115">
        <v>1</v>
      </c>
      <c r="AI42" s="21">
        <v>250</v>
      </c>
      <c r="AJ42" s="111"/>
      <c r="AK42" s="44" t="s">
        <v>135</v>
      </c>
    </row>
    <row r="43" spans="1:37" s="52" customFormat="1" ht="159" customHeight="1">
      <c r="A43" s="165">
        <v>34</v>
      </c>
      <c r="B43" s="142"/>
      <c r="C43" s="142"/>
      <c r="D43" s="174" t="s">
        <v>38</v>
      </c>
      <c r="E43" s="104" t="s">
        <v>53</v>
      </c>
      <c r="F43" s="29" t="s">
        <v>136</v>
      </c>
      <c r="G43" s="32" t="s">
        <v>303</v>
      </c>
      <c r="H43" s="142"/>
      <c r="I43" s="105" t="s">
        <v>91</v>
      </c>
      <c r="J43" s="106">
        <v>12700</v>
      </c>
      <c r="K43" s="107" t="s">
        <v>124</v>
      </c>
      <c r="L43" s="122">
        <v>1</v>
      </c>
      <c r="M43" s="118" t="s">
        <v>108</v>
      </c>
      <c r="N43" s="289"/>
      <c r="O43" s="14">
        <v>50000</v>
      </c>
      <c r="P43" s="14">
        <v>50000</v>
      </c>
      <c r="Q43" s="335">
        <v>49990</v>
      </c>
      <c r="R43" s="110"/>
      <c r="S43" s="13" t="s">
        <v>411</v>
      </c>
      <c r="T43" s="112" t="s">
        <v>109</v>
      </c>
      <c r="U43" s="113"/>
      <c r="V43" s="113"/>
      <c r="W43" s="113">
        <f t="shared" si="9"/>
        <v>50000</v>
      </c>
      <c r="X43" s="121" t="s">
        <v>45</v>
      </c>
      <c r="Y43" s="115"/>
      <c r="Z43" s="115"/>
      <c r="AA43" s="115"/>
      <c r="AB43" s="115"/>
      <c r="AC43" s="115"/>
      <c r="AD43" s="115"/>
      <c r="AE43" s="115"/>
      <c r="AF43" s="115"/>
      <c r="AG43" s="115"/>
      <c r="AH43" s="115">
        <v>1</v>
      </c>
      <c r="AI43" s="21">
        <v>110</v>
      </c>
      <c r="AJ43" s="111"/>
      <c r="AK43" s="44" t="s">
        <v>137</v>
      </c>
    </row>
    <row r="44" spans="1:37" s="52" customFormat="1" ht="126.75" customHeight="1">
      <c r="A44" s="165">
        <v>35</v>
      </c>
      <c r="B44" s="142"/>
      <c r="C44" s="142"/>
      <c r="D44" s="174"/>
      <c r="E44" s="104" t="s">
        <v>106</v>
      </c>
      <c r="F44" s="29" t="s">
        <v>287</v>
      </c>
      <c r="G44" s="32" t="s">
        <v>288</v>
      </c>
      <c r="H44" s="142"/>
      <c r="I44" s="105" t="s">
        <v>41</v>
      </c>
      <c r="J44" s="106">
        <v>12725</v>
      </c>
      <c r="K44" s="107" t="s">
        <v>124</v>
      </c>
      <c r="L44" s="122">
        <v>2</v>
      </c>
      <c r="M44" s="118" t="s">
        <v>108</v>
      </c>
      <c r="N44" s="289"/>
      <c r="O44" s="14">
        <v>20000</v>
      </c>
      <c r="P44" s="14">
        <v>20000</v>
      </c>
      <c r="Q44" s="335">
        <v>19940</v>
      </c>
      <c r="R44" s="110"/>
      <c r="S44" s="13" t="s">
        <v>411</v>
      </c>
      <c r="T44" s="112"/>
      <c r="U44" s="113"/>
      <c r="V44" s="113"/>
      <c r="W44" s="113"/>
      <c r="X44" s="121" t="s">
        <v>45</v>
      </c>
      <c r="Y44" s="115"/>
      <c r="Z44" s="115"/>
      <c r="AA44" s="115"/>
      <c r="AB44" s="115"/>
      <c r="AC44" s="115"/>
      <c r="AD44" s="115"/>
      <c r="AE44" s="115"/>
      <c r="AF44" s="115"/>
      <c r="AG44" s="115"/>
      <c r="AH44" s="115">
        <v>1</v>
      </c>
      <c r="AI44" s="21">
        <v>300</v>
      </c>
      <c r="AJ44" s="111"/>
      <c r="AK44" s="44"/>
    </row>
    <row r="45" spans="1:37" s="52" customFormat="1" ht="145.5" customHeight="1">
      <c r="A45" s="285">
        <v>36</v>
      </c>
      <c r="B45" s="142"/>
      <c r="C45" s="142"/>
      <c r="D45" s="174" t="s">
        <v>38</v>
      </c>
      <c r="E45" s="178" t="s">
        <v>53</v>
      </c>
      <c r="F45" s="360" t="s">
        <v>138</v>
      </c>
      <c r="G45" s="179" t="s">
        <v>289</v>
      </c>
      <c r="H45" s="285"/>
      <c r="I45" s="105" t="s">
        <v>139</v>
      </c>
      <c r="J45" s="106">
        <v>12704</v>
      </c>
      <c r="K45" s="107" t="s">
        <v>124</v>
      </c>
      <c r="L45" s="122">
        <v>1</v>
      </c>
      <c r="M45" s="118" t="s">
        <v>108</v>
      </c>
      <c r="N45" s="293"/>
      <c r="O45" s="338">
        <v>50000</v>
      </c>
      <c r="P45" s="338">
        <v>50000</v>
      </c>
      <c r="Q45" s="339">
        <v>49290</v>
      </c>
      <c r="R45" s="184"/>
      <c r="S45" s="314" t="s">
        <v>292</v>
      </c>
      <c r="T45" s="181" t="s">
        <v>109</v>
      </c>
      <c r="U45" s="184"/>
      <c r="V45" s="184"/>
      <c r="W45" s="184">
        <f t="shared" si="9"/>
        <v>50000</v>
      </c>
      <c r="X45" s="286" t="s">
        <v>45</v>
      </c>
      <c r="Y45" s="287"/>
      <c r="Z45" s="287"/>
      <c r="AA45" s="287"/>
      <c r="AB45" s="287"/>
      <c r="AC45" s="287"/>
      <c r="AD45" s="287"/>
      <c r="AE45" s="287"/>
      <c r="AF45" s="287"/>
      <c r="AG45" s="287"/>
      <c r="AH45" s="287">
        <v>1</v>
      </c>
      <c r="AI45" s="328">
        <v>350</v>
      </c>
      <c r="AJ45" s="111"/>
      <c r="AK45" s="44" t="s">
        <v>137</v>
      </c>
    </row>
    <row r="46" spans="1:37" s="52" customFormat="1" ht="125.25" customHeight="1">
      <c r="A46" s="165">
        <v>37</v>
      </c>
      <c r="B46" s="142"/>
      <c r="C46" s="142"/>
      <c r="D46" s="174" t="s">
        <v>38</v>
      </c>
      <c r="E46" s="104" t="s">
        <v>53</v>
      </c>
      <c r="F46" s="29" t="s">
        <v>140</v>
      </c>
      <c r="G46" s="32" t="s">
        <v>282</v>
      </c>
      <c r="H46" s="142"/>
      <c r="I46" s="105" t="s">
        <v>141</v>
      </c>
      <c r="J46" s="106">
        <v>12711</v>
      </c>
      <c r="K46" s="107" t="s">
        <v>124</v>
      </c>
      <c r="L46" s="122">
        <v>1</v>
      </c>
      <c r="M46" s="118" t="s">
        <v>108</v>
      </c>
      <c r="N46" s="289"/>
      <c r="O46" s="14">
        <v>50000</v>
      </c>
      <c r="P46" s="14">
        <v>50000</v>
      </c>
      <c r="Q46" s="335">
        <v>50000</v>
      </c>
      <c r="R46" s="110"/>
      <c r="S46" s="13" t="s">
        <v>359</v>
      </c>
      <c r="T46" s="112" t="s">
        <v>109</v>
      </c>
      <c r="U46" s="113"/>
      <c r="V46" s="113"/>
      <c r="W46" s="113">
        <f t="shared" si="9"/>
        <v>50000</v>
      </c>
      <c r="X46" s="121" t="s">
        <v>45</v>
      </c>
      <c r="Y46" s="115"/>
      <c r="Z46" s="115"/>
      <c r="AA46" s="115"/>
      <c r="AB46" s="115"/>
      <c r="AC46" s="115"/>
      <c r="AD46" s="115"/>
      <c r="AE46" s="115"/>
      <c r="AF46" s="115"/>
      <c r="AG46" s="115"/>
      <c r="AH46" s="115">
        <v>1</v>
      </c>
      <c r="AI46" s="21">
        <v>100</v>
      </c>
      <c r="AJ46" s="111"/>
      <c r="AK46" s="74" t="s">
        <v>142</v>
      </c>
    </row>
    <row r="47" spans="1:37" s="52" customFormat="1" ht="135.75" customHeight="1">
      <c r="A47" s="165">
        <v>38</v>
      </c>
      <c r="B47" s="142"/>
      <c r="C47" s="142"/>
      <c r="D47" s="174" t="s">
        <v>38</v>
      </c>
      <c r="E47" s="104" t="s">
        <v>53</v>
      </c>
      <c r="F47" s="361" t="s">
        <v>143</v>
      </c>
      <c r="G47" s="32" t="s">
        <v>248</v>
      </c>
      <c r="H47" s="142"/>
      <c r="I47" s="105" t="s">
        <v>57</v>
      </c>
      <c r="J47" s="106">
        <v>12722</v>
      </c>
      <c r="K47" s="107" t="s">
        <v>124</v>
      </c>
      <c r="L47" s="122">
        <v>1</v>
      </c>
      <c r="M47" s="118" t="s">
        <v>108</v>
      </c>
      <c r="N47" s="289"/>
      <c r="O47" s="14">
        <v>50000</v>
      </c>
      <c r="P47" s="14">
        <v>50000</v>
      </c>
      <c r="Q47" s="335">
        <v>50000</v>
      </c>
      <c r="R47" s="110"/>
      <c r="S47" s="13" t="s">
        <v>360</v>
      </c>
      <c r="T47" s="112" t="s">
        <v>109</v>
      </c>
      <c r="U47" s="113"/>
      <c r="V47" s="113"/>
      <c r="W47" s="113">
        <f t="shared" si="9"/>
        <v>50000</v>
      </c>
      <c r="X47" s="121" t="s">
        <v>45</v>
      </c>
      <c r="Y47" s="115"/>
      <c r="Z47" s="115"/>
      <c r="AA47" s="115"/>
      <c r="AB47" s="115"/>
      <c r="AC47" s="115"/>
      <c r="AD47" s="115"/>
      <c r="AE47" s="115"/>
      <c r="AF47" s="115"/>
      <c r="AG47" s="115"/>
      <c r="AH47" s="115">
        <v>1</v>
      </c>
      <c r="AI47" s="21">
        <v>110</v>
      </c>
      <c r="AJ47" s="111"/>
      <c r="AK47" s="74" t="s">
        <v>144</v>
      </c>
    </row>
    <row r="48" spans="1:37" s="52" customFormat="1" ht="141" customHeight="1">
      <c r="A48" s="165">
        <v>39</v>
      </c>
      <c r="B48" s="142"/>
      <c r="C48" s="142"/>
      <c r="D48" s="174" t="s">
        <v>38</v>
      </c>
      <c r="E48" s="104" t="s">
        <v>53</v>
      </c>
      <c r="F48" s="29" t="s">
        <v>145</v>
      </c>
      <c r="G48" s="32" t="s">
        <v>249</v>
      </c>
      <c r="H48" s="142"/>
      <c r="I48" s="105" t="s">
        <v>73</v>
      </c>
      <c r="J48" s="106">
        <v>12706</v>
      </c>
      <c r="K48" s="107" t="s">
        <v>124</v>
      </c>
      <c r="L48" s="122">
        <v>1</v>
      </c>
      <c r="M48" s="118" t="s">
        <v>108</v>
      </c>
      <c r="N48" s="289"/>
      <c r="O48" s="14">
        <v>50000</v>
      </c>
      <c r="P48" s="14">
        <v>50000</v>
      </c>
      <c r="Q48" s="335">
        <v>49220</v>
      </c>
      <c r="R48" s="110"/>
      <c r="S48" s="13" t="s">
        <v>411</v>
      </c>
      <c r="T48" s="112" t="s">
        <v>109</v>
      </c>
      <c r="U48" s="113"/>
      <c r="V48" s="113"/>
      <c r="W48" s="113">
        <f t="shared" si="9"/>
        <v>50000</v>
      </c>
      <c r="X48" s="121" t="s">
        <v>45</v>
      </c>
      <c r="Y48" s="115"/>
      <c r="Z48" s="115"/>
      <c r="AA48" s="115"/>
      <c r="AB48" s="115"/>
      <c r="AC48" s="115"/>
      <c r="AD48" s="115"/>
      <c r="AE48" s="115"/>
      <c r="AF48" s="115"/>
      <c r="AG48" s="115"/>
      <c r="AH48" s="115">
        <v>1</v>
      </c>
      <c r="AI48" s="21">
        <v>150</v>
      </c>
      <c r="AJ48" s="111"/>
      <c r="AK48" s="74" t="s">
        <v>146</v>
      </c>
    </row>
    <row r="49" spans="1:37" s="52" customFormat="1" ht="170.25" customHeight="1">
      <c r="A49" s="165">
        <v>40</v>
      </c>
      <c r="B49" s="142"/>
      <c r="C49" s="142"/>
      <c r="D49" s="174" t="s">
        <v>38</v>
      </c>
      <c r="E49" s="104" t="s">
        <v>53</v>
      </c>
      <c r="F49" s="31" t="s">
        <v>147</v>
      </c>
      <c r="G49" s="32" t="s">
        <v>249</v>
      </c>
      <c r="H49" s="142"/>
      <c r="I49" s="105" t="s">
        <v>148</v>
      </c>
      <c r="J49" s="106">
        <v>12703</v>
      </c>
      <c r="K49" s="107" t="s">
        <v>124</v>
      </c>
      <c r="L49" s="122">
        <v>1</v>
      </c>
      <c r="M49" s="118" t="s">
        <v>108</v>
      </c>
      <c r="N49" s="289"/>
      <c r="O49" s="14">
        <v>40000</v>
      </c>
      <c r="P49" s="14">
        <v>40000</v>
      </c>
      <c r="Q49" s="14">
        <v>39750</v>
      </c>
      <c r="R49" s="33"/>
      <c r="S49" s="18" t="s">
        <v>293</v>
      </c>
      <c r="T49" s="112" t="s">
        <v>109</v>
      </c>
      <c r="U49" s="113"/>
      <c r="V49" s="113"/>
      <c r="W49" s="113">
        <f t="shared" si="9"/>
        <v>40000</v>
      </c>
      <c r="X49" s="121" t="s">
        <v>45</v>
      </c>
      <c r="Y49" s="115"/>
      <c r="Z49" s="115"/>
      <c r="AA49" s="115"/>
      <c r="AB49" s="115"/>
      <c r="AC49" s="115"/>
      <c r="AD49" s="115"/>
      <c r="AE49" s="115"/>
      <c r="AF49" s="115"/>
      <c r="AG49" s="115"/>
      <c r="AH49" s="115">
        <v>1</v>
      </c>
      <c r="AI49" s="21">
        <v>410</v>
      </c>
      <c r="AJ49" s="111"/>
      <c r="AK49" s="74" t="s">
        <v>149</v>
      </c>
    </row>
    <row r="50" spans="1:37" s="52" customFormat="1" ht="103.5" customHeight="1">
      <c r="A50" s="165">
        <v>41</v>
      </c>
      <c r="B50" s="142"/>
      <c r="C50" s="142"/>
      <c r="D50" s="174" t="s">
        <v>38</v>
      </c>
      <c r="E50" s="104" t="s">
        <v>53</v>
      </c>
      <c r="F50" s="31" t="s">
        <v>150</v>
      </c>
      <c r="G50" s="32" t="s">
        <v>250</v>
      </c>
      <c r="H50" s="142"/>
      <c r="I50" s="105" t="s">
        <v>65</v>
      </c>
      <c r="J50" s="106">
        <v>12723</v>
      </c>
      <c r="K50" s="107" t="s">
        <v>124</v>
      </c>
      <c r="L50" s="122">
        <v>1</v>
      </c>
      <c r="M50" s="118" t="s">
        <v>108</v>
      </c>
      <c r="N50" s="289"/>
      <c r="O50" s="14">
        <v>30000</v>
      </c>
      <c r="P50" s="14">
        <v>30000</v>
      </c>
      <c r="Q50" s="14">
        <v>30000</v>
      </c>
      <c r="R50" s="33"/>
      <c r="S50" s="13" t="s">
        <v>393</v>
      </c>
      <c r="T50" s="112" t="s">
        <v>109</v>
      </c>
      <c r="U50" s="113"/>
      <c r="V50" s="113"/>
      <c r="W50" s="113">
        <f t="shared" si="9"/>
        <v>30000</v>
      </c>
      <c r="X50" s="121" t="s">
        <v>45</v>
      </c>
      <c r="Y50" s="115"/>
      <c r="Z50" s="115"/>
      <c r="AA50" s="115"/>
      <c r="AB50" s="115"/>
      <c r="AC50" s="115"/>
      <c r="AD50" s="115"/>
      <c r="AE50" s="115"/>
      <c r="AF50" s="115"/>
      <c r="AG50" s="115"/>
      <c r="AH50" s="115">
        <v>1</v>
      </c>
      <c r="AI50" s="21">
        <v>18</v>
      </c>
      <c r="AJ50" s="111"/>
      <c r="AK50" s="74" t="s">
        <v>151</v>
      </c>
    </row>
    <row r="51" spans="1:37" s="52" customFormat="1" ht="103.5" customHeight="1">
      <c r="A51" s="165">
        <v>42</v>
      </c>
      <c r="B51" s="142"/>
      <c r="C51" s="142"/>
      <c r="D51" s="174" t="s">
        <v>38</v>
      </c>
      <c r="E51" s="104" t="s">
        <v>53</v>
      </c>
      <c r="F51" s="31" t="s">
        <v>152</v>
      </c>
      <c r="G51" s="32" t="s">
        <v>251</v>
      </c>
      <c r="H51" s="142"/>
      <c r="I51" s="105" t="s">
        <v>153</v>
      </c>
      <c r="J51" s="106">
        <v>12726</v>
      </c>
      <c r="K51" s="107" t="s">
        <v>124</v>
      </c>
      <c r="L51" s="122">
        <v>1</v>
      </c>
      <c r="M51" s="118" t="s">
        <v>108</v>
      </c>
      <c r="N51" s="289"/>
      <c r="O51" s="14">
        <v>40000</v>
      </c>
      <c r="P51" s="14">
        <v>40000</v>
      </c>
      <c r="Q51" s="335">
        <v>39750</v>
      </c>
      <c r="R51" s="110"/>
      <c r="S51" s="18" t="s">
        <v>293</v>
      </c>
      <c r="T51" s="112" t="s">
        <v>109</v>
      </c>
      <c r="U51" s="113"/>
      <c r="V51" s="113"/>
      <c r="W51" s="113">
        <f t="shared" si="9"/>
        <v>40000</v>
      </c>
      <c r="X51" s="121" t="s">
        <v>45</v>
      </c>
      <c r="Y51" s="115"/>
      <c r="Z51" s="115"/>
      <c r="AA51" s="115"/>
      <c r="AB51" s="115"/>
      <c r="AC51" s="115"/>
      <c r="AD51" s="115"/>
      <c r="AE51" s="115"/>
      <c r="AF51" s="115"/>
      <c r="AG51" s="115"/>
      <c r="AH51" s="115">
        <v>1</v>
      </c>
      <c r="AI51" s="21">
        <v>350</v>
      </c>
      <c r="AJ51" s="111"/>
      <c r="AK51" s="74" t="s">
        <v>154</v>
      </c>
    </row>
    <row r="52" spans="1:37" s="52" customFormat="1" ht="124.5" customHeight="1">
      <c r="A52" s="165">
        <v>43</v>
      </c>
      <c r="B52" s="142"/>
      <c r="C52" s="142"/>
      <c r="D52" s="174" t="s">
        <v>38</v>
      </c>
      <c r="E52" s="104" t="s">
        <v>53</v>
      </c>
      <c r="F52" s="31" t="s">
        <v>155</v>
      </c>
      <c r="G52" s="32" t="s">
        <v>252</v>
      </c>
      <c r="H52" s="142"/>
      <c r="I52" s="105" t="s">
        <v>156</v>
      </c>
      <c r="J52" s="106">
        <v>12694</v>
      </c>
      <c r="K52" s="107" t="s">
        <v>124</v>
      </c>
      <c r="L52" s="122">
        <v>1</v>
      </c>
      <c r="M52" s="118" t="s">
        <v>108</v>
      </c>
      <c r="N52" s="289"/>
      <c r="O52" s="14">
        <v>30000</v>
      </c>
      <c r="P52" s="14">
        <v>30000</v>
      </c>
      <c r="Q52" s="14">
        <v>23225</v>
      </c>
      <c r="R52" s="33"/>
      <c r="S52" s="18" t="s">
        <v>354</v>
      </c>
      <c r="T52" s="112" t="s">
        <v>109</v>
      </c>
      <c r="U52" s="113"/>
      <c r="V52" s="113"/>
      <c r="W52" s="113">
        <f t="shared" si="9"/>
        <v>30000</v>
      </c>
      <c r="X52" s="121" t="s">
        <v>45</v>
      </c>
      <c r="Y52" s="115"/>
      <c r="Z52" s="115"/>
      <c r="AA52" s="115"/>
      <c r="AB52" s="115"/>
      <c r="AC52" s="115"/>
      <c r="AD52" s="115"/>
      <c r="AE52" s="115"/>
      <c r="AF52" s="115"/>
      <c r="AG52" s="115"/>
      <c r="AH52" s="115">
        <v>1</v>
      </c>
      <c r="AI52" s="21">
        <v>20</v>
      </c>
      <c r="AJ52" s="111"/>
      <c r="AK52" s="74" t="s">
        <v>157</v>
      </c>
    </row>
    <row r="53" spans="1:37" s="52" customFormat="1" ht="144.75" customHeight="1">
      <c r="A53" s="165">
        <v>44</v>
      </c>
      <c r="B53" s="4"/>
      <c r="C53" s="4"/>
      <c r="D53" s="174" t="s">
        <v>38</v>
      </c>
      <c r="E53" s="104" t="s">
        <v>53</v>
      </c>
      <c r="F53" s="31" t="s">
        <v>326</v>
      </c>
      <c r="G53" s="32" t="s">
        <v>253</v>
      </c>
      <c r="H53" s="4"/>
      <c r="I53" s="105" t="s">
        <v>60</v>
      </c>
      <c r="J53" s="106">
        <v>12721</v>
      </c>
      <c r="K53" s="107" t="s">
        <v>124</v>
      </c>
      <c r="L53" s="122">
        <v>1</v>
      </c>
      <c r="M53" s="118" t="s">
        <v>108</v>
      </c>
      <c r="N53" s="289"/>
      <c r="O53" s="14">
        <v>50000</v>
      </c>
      <c r="P53" s="14">
        <v>50000</v>
      </c>
      <c r="Q53" s="335">
        <v>50000</v>
      </c>
      <c r="R53" s="110"/>
      <c r="S53" s="13" t="s">
        <v>367</v>
      </c>
      <c r="T53" s="112" t="s">
        <v>109</v>
      </c>
      <c r="U53" s="113"/>
      <c r="V53" s="113"/>
      <c r="W53" s="113">
        <f>P53</f>
        <v>50000</v>
      </c>
      <c r="X53" s="121" t="s">
        <v>45</v>
      </c>
      <c r="Y53" s="115"/>
      <c r="Z53" s="115"/>
      <c r="AA53" s="115"/>
      <c r="AB53" s="115"/>
      <c r="AC53" s="115"/>
      <c r="AD53" s="115"/>
      <c r="AE53" s="115"/>
      <c r="AF53" s="115"/>
      <c r="AG53" s="115"/>
      <c r="AH53" s="115">
        <v>1</v>
      </c>
      <c r="AI53" s="21">
        <v>140</v>
      </c>
      <c r="AJ53" s="111"/>
      <c r="AK53" s="74" t="s">
        <v>158</v>
      </c>
    </row>
    <row r="54" spans="1:37" s="52" customFormat="1" ht="99.75" customHeight="1">
      <c r="A54" s="165">
        <v>45</v>
      </c>
      <c r="B54" s="142"/>
      <c r="C54" s="142"/>
      <c r="D54" s="174" t="s">
        <v>38</v>
      </c>
      <c r="E54" s="104" t="s">
        <v>53</v>
      </c>
      <c r="F54" s="31" t="s">
        <v>159</v>
      </c>
      <c r="G54" s="32" t="s">
        <v>254</v>
      </c>
      <c r="H54" s="142"/>
      <c r="I54" s="105" t="s">
        <v>57</v>
      </c>
      <c r="J54" s="106"/>
      <c r="K54" s="107" t="s">
        <v>124</v>
      </c>
      <c r="L54" s="122">
        <v>1</v>
      </c>
      <c r="M54" s="118" t="s">
        <v>108</v>
      </c>
      <c r="N54" s="289"/>
      <c r="O54" s="14">
        <v>50000</v>
      </c>
      <c r="P54" s="14">
        <v>50000</v>
      </c>
      <c r="Q54" s="335">
        <v>50000</v>
      </c>
      <c r="R54" s="110"/>
      <c r="S54" s="13" t="s">
        <v>367</v>
      </c>
      <c r="T54" s="175"/>
      <c r="U54" s="175"/>
      <c r="V54" s="175"/>
      <c r="W54" s="113">
        <f>P54</f>
        <v>50000</v>
      </c>
      <c r="X54" s="121" t="s">
        <v>45</v>
      </c>
      <c r="Y54" s="111"/>
      <c r="Z54" s="111"/>
      <c r="AA54" s="111"/>
      <c r="AB54" s="111"/>
      <c r="AC54" s="111"/>
      <c r="AD54" s="111"/>
      <c r="AE54" s="111"/>
      <c r="AF54" s="111"/>
      <c r="AG54" s="111"/>
      <c r="AH54" s="111">
        <v>1</v>
      </c>
      <c r="AI54" s="21">
        <v>120</v>
      </c>
      <c r="AJ54" s="111"/>
      <c r="AK54" s="74" t="s">
        <v>160</v>
      </c>
    </row>
    <row r="55" spans="1:37" s="53" customFormat="1" ht="103.5" customHeight="1">
      <c r="A55" s="165">
        <v>46</v>
      </c>
      <c r="B55" s="4"/>
      <c r="C55" s="4"/>
      <c r="D55" s="129" t="s">
        <v>38</v>
      </c>
      <c r="E55" s="32" t="s">
        <v>67</v>
      </c>
      <c r="F55" s="29" t="s">
        <v>163</v>
      </c>
      <c r="G55" s="32" t="s">
        <v>256</v>
      </c>
      <c r="H55" s="129"/>
      <c r="I55" s="109" t="s">
        <v>127</v>
      </c>
      <c r="J55" s="173">
        <v>12698</v>
      </c>
      <c r="K55" s="107" t="s">
        <v>124</v>
      </c>
      <c r="L55" s="170">
        <v>1</v>
      </c>
      <c r="M55" s="109" t="s">
        <v>108</v>
      </c>
      <c r="N55" s="291"/>
      <c r="O55" s="14">
        <v>60000</v>
      </c>
      <c r="P55" s="14">
        <v>60000</v>
      </c>
      <c r="Q55" s="42">
        <v>56500</v>
      </c>
      <c r="R55" s="34"/>
      <c r="S55" s="13" t="s">
        <v>361</v>
      </c>
      <c r="T55" s="161" t="s">
        <v>109</v>
      </c>
      <c r="U55" s="162"/>
      <c r="V55" s="162"/>
      <c r="W55" s="162">
        <f t="shared" si="9"/>
        <v>60000</v>
      </c>
      <c r="X55" s="121" t="s">
        <v>45</v>
      </c>
      <c r="Y55" s="136"/>
      <c r="Z55" s="136"/>
      <c r="AA55" s="136"/>
      <c r="AB55" s="136"/>
      <c r="AC55" s="136"/>
      <c r="AD55" s="136"/>
      <c r="AE55" s="136"/>
      <c r="AF55" s="136"/>
      <c r="AG55" s="136"/>
      <c r="AH55" s="136">
        <v>1</v>
      </c>
      <c r="AI55" s="310">
        <v>250</v>
      </c>
      <c r="AJ55" s="34"/>
      <c r="AK55" s="38" t="s">
        <v>162</v>
      </c>
    </row>
    <row r="56" spans="1:37" s="59" customFormat="1" ht="144.75" customHeight="1">
      <c r="A56" s="165">
        <v>47</v>
      </c>
      <c r="B56" s="4"/>
      <c r="C56" s="4"/>
      <c r="D56" s="129" t="s">
        <v>38</v>
      </c>
      <c r="E56" s="32" t="s">
        <v>67</v>
      </c>
      <c r="F56" s="29" t="s">
        <v>164</v>
      </c>
      <c r="G56" s="32" t="s">
        <v>257</v>
      </c>
      <c r="H56" s="129"/>
      <c r="I56" s="109" t="s">
        <v>386</v>
      </c>
      <c r="J56" s="173">
        <v>12702</v>
      </c>
      <c r="K56" s="107" t="s">
        <v>124</v>
      </c>
      <c r="L56" s="170">
        <v>1</v>
      </c>
      <c r="M56" s="109" t="s">
        <v>108</v>
      </c>
      <c r="N56" s="291"/>
      <c r="O56" s="14">
        <v>50000</v>
      </c>
      <c r="P56" s="14">
        <v>50000</v>
      </c>
      <c r="Q56" s="14">
        <v>50000</v>
      </c>
      <c r="R56" s="33"/>
      <c r="S56" s="315" t="s">
        <v>408</v>
      </c>
      <c r="T56" s="161" t="s">
        <v>109</v>
      </c>
      <c r="U56" s="162"/>
      <c r="V56" s="162"/>
      <c r="W56" s="162">
        <f t="shared" si="9"/>
        <v>50000</v>
      </c>
      <c r="X56" s="121" t="s">
        <v>45</v>
      </c>
      <c r="Y56" s="136"/>
      <c r="Z56" s="136"/>
      <c r="AA56" s="136"/>
      <c r="AB56" s="136"/>
      <c r="AC56" s="136"/>
      <c r="AD56" s="136"/>
      <c r="AE56" s="136"/>
      <c r="AF56" s="136"/>
      <c r="AG56" s="136"/>
      <c r="AH56" s="136">
        <v>1</v>
      </c>
      <c r="AI56" s="310">
        <v>650</v>
      </c>
      <c r="AJ56" s="34"/>
      <c r="AK56" s="44" t="s">
        <v>165</v>
      </c>
    </row>
    <row r="57" spans="1:37" s="59" customFormat="1" ht="201" customHeight="1">
      <c r="A57" s="165">
        <v>48</v>
      </c>
      <c r="B57" s="4"/>
      <c r="C57" s="4"/>
      <c r="D57" s="129" t="s">
        <v>38</v>
      </c>
      <c r="E57" s="32" t="s">
        <v>67</v>
      </c>
      <c r="F57" s="29" t="s">
        <v>166</v>
      </c>
      <c r="G57" s="32" t="s">
        <v>258</v>
      </c>
      <c r="H57" s="129"/>
      <c r="I57" s="109" t="s">
        <v>167</v>
      </c>
      <c r="J57" s="173">
        <v>12701</v>
      </c>
      <c r="K57" s="107" t="s">
        <v>124</v>
      </c>
      <c r="L57" s="170">
        <v>1</v>
      </c>
      <c r="M57" s="109" t="s">
        <v>108</v>
      </c>
      <c r="N57" s="291"/>
      <c r="O57" s="14">
        <v>50000</v>
      </c>
      <c r="P57" s="14">
        <v>50000</v>
      </c>
      <c r="Q57" s="14">
        <v>50000</v>
      </c>
      <c r="R57" s="33"/>
      <c r="S57" s="315" t="s">
        <v>409</v>
      </c>
      <c r="T57" s="161" t="s">
        <v>109</v>
      </c>
      <c r="U57" s="162"/>
      <c r="V57" s="162"/>
      <c r="W57" s="162">
        <f t="shared" si="9"/>
        <v>50000</v>
      </c>
      <c r="X57" s="121" t="s">
        <v>45</v>
      </c>
      <c r="Y57" s="136"/>
      <c r="Z57" s="136"/>
      <c r="AA57" s="136"/>
      <c r="AB57" s="136"/>
      <c r="AC57" s="136"/>
      <c r="AD57" s="136"/>
      <c r="AE57" s="136"/>
      <c r="AF57" s="136"/>
      <c r="AG57" s="136"/>
      <c r="AH57" s="136">
        <v>1</v>
      </c>
      <c r="AI57" s="310">
        <v>300</v>
      </c>
      <c r="AJ57" s="34"/>
      <c r="AK57" s="44" t="s">
        <v>165</v>
      </c>
    </row>
    <row r="58" spans="1:37" s="60" customFormat="1" ht="141.75" customHeight="1">
      <c r="A58" s="165">
        <v>49</v>
      </c>
      <c r="B58" s="137"/>
      <c r="C58" s="129"/>
      <c r="D58" s="129" t="s">
        <v>38</v>
      </c>
      <c r="E58" s="117" t="s">
        <v>77</v>
      </c>
      <c r="F58" s="357" t="s">
        <v>168</v>
      </c>
      <c r="G58" s="32" t="s">
        <v>259</v>
      </c>
      <c r="H58" s="137"/>
      <c r="I58" s="109" t="s">
        <v>169</v>
      </c>
      <c r="J58" s="106">
        <v>12708</v>
      </c>
      <c r="K58" s="118" t="s">
        <v>124</v>
      </c>
      <c r="L58" s="112">
        <v>1</v>
      </c>
      <c r="M58" s="118" t="s">
        <v>108</v>
      </c>
      <c r="N58" s="289"/>
      <c r="O58" s="336">
        <v>100000</v>
      </c>
      <c r="P58" s="336">
        <v>100000</v>
      </c>
      <c r="Q58" s="14">
        <v>100000</v>
      </c>
      <c r="R58" s="33"/>
      <c r="S58" s="12" t="s">
        <v>411</v>
      </c>
      <c r="T58" s="135" t="s">
        <v>109</v>
      </c>
      <c r="U58" s="140">
        <v>0</v>
      </c>
      <c r="V58" s="140">
        <v>0</v>
      </c>
      <c r="W58" s="140">
        <f t="shared" si="9"/>
        <v>100000</v>
      </c>
      <c r="X58" s="141" t="s">
        <v>45</v>
      </c>
      <c r="Y58" s="116"/>
      <c r="Z58" s="37"/>
      <c r="AA58" s="37"/>
      <c r="AB58" s="37"/>
      <c r="AC58" s="37"/>
      <c r="AD58" s="37"/>
      <c r="AE58" s="37"/>
      <c r="AF58" s="37"/>
      <c r="AG58" s="37"/>
      <c r="AH58" s="37">
        <v>1</v>
      </c>
      <c r="AI58" s="26">
        <v>200</v>
      </c>
      <c r="AJ58" s="37"/>
      <c r="AK58" s="43" t="s">
        <v>170</v>
      </c>
    </row>
    <row r="59" spans="1:37" s="60" customFormat="1" ht="121.5" customHeight="1">
      <c r="A59" s="165">
        <v>50</v>
      </c>
      <c r="B59" s="137"/>
      <c r="C59" s="129"/>
      <c r="D59" s="129" t="s">
        <v>38</v>
      </c>
      <c r="E59" s="117" t="s">
        <v>77</v>
      </c>
      <c r="F59" s="30" t="s">
        <v>338</v>
      </c>
      <c r="G59" s="32" t="s">
        <v>260</v>
      </c>
      <c r="H59" s="137"/>
      <c r="I59" s="109" t="s">
        <v>169</v>
      </c>
      <c r="J59" s="106">
        <v>12708</v>
      </c>
      <c r="K59" s="118" t="s">
        <v>124</v>
      </c>
      <c r="L59" s="112">
        <v>1</v>
      </c>
      <c r="M59" s="118" t="s">
        <v>108</v>
      </c>
      <c r="N59" s="289"/>
      <c r="O59" s="336">
        <v>50000</v>
      </c>
      <c r="P59" s="336">
        <v>50000</v>
      </c>
      <c r="Q59" s="14">
        <v>49960</v>
      </c>
      <c r="R59" s="33"/>
      <c r="S59" s="12" t="s">
        <v>410</v>
      </c>
      <c r="T59" s="135" t="s">
        <v>109</v>
      </c>
      <c r="U59" s="140">
        <v>0</v>
      </c>
      <c r="V59" s="140">
        <v>0</v>
      </c>
      <c r="W59" s="140">
        <f t="shared" si="9"/>
        <v>50000</v>
      </c>
      <c r="X59" s="141" t="s">
        <v>45</v>
      </c>
      <c r="Y59" s="116"/>
      <c r="Z59" s="37"/>
      <c r="AA59" s="37"/>
      <c r="AB59" s="37"/>
      <c r="AC59" s="37"/>
      <c r="AD59" s="37"/>
      <c r="AE59" s="37"/>
      <c r="AF59" s="37"/>
      <c r="AG59" s="37"/>
      <c r="AH59" s="37">
        <v>1</v>
      </c>
      <c r="AI59" s="26">
        <v>250</v>
      </c>
      <c r="AJ59" s="37"/>
      <c r="AK59" s="43" t="s">
        <v>170</v>
      </c>
    </row>
    <row r="60" spans="1:37" s="60" customFormat="1" ht="144" customHeight="1">
      <c r="A60" s="285">
        <v>51</v>
      </c>
      <c r="B60" s="180"/>
      <c r="C60" s="179"/>
      <c r="D60" s="179" t="s">
        <v>38</v>
      </c>
      <c r="E60" s="177" t="s">
        <v>77</v>
      </c>
      <c r="F60" s="362" t="s">
        <v>171</v>
      </c>
      <c r="G60" s="179" t="s">
        <v>261</v>
      </c>
      <c r="H60" s="137"/>
      <c r="I60" s="109" t="s">
        <v>104</v>
      </c>
      <c r="J60" s="106">
        <v>12690</v>
      </c>
      <c r="K60" s="118" t="s">
        <v>124</v>
      </c>
      <c r="L60" s="112">
        <v>1</v>
      </c>
      <c r="M60" s="118" t="s">
        <v>108</v>
      </c>
      <c r="N60" s="289"/>
      <c r="O60" s="14">
        <v>20000</v>
      </c>
      <c r="P60" s="336">
        <v>20000</v>
      </c>
      <c r="Q60" s="14">
        <v>19900</v>
      </c>
      <c r="R60" s="33"/>
      <c r="S60" s="12" t="s">
        <v>412</v>
      </c>
      <c r="T60" s="135" t="s">
        <v>109</v>
      </c>
      <c r="U60" s="140">
        <v>0</v>
      </c>
      <c r="V60" s="140">
        <v>0</v>
      </c>
      <c r="W60" s="140">
        <f t="shared" si="9"/>
        <v>20000</v>
      </c>
      <c r="X60" s="141" t="s">
        <v>45</v>
      </c>
      <c r="Y60" s="116"/>
      <c r="Z60" s="37"/>
      <c r="AA60" s="37"/>
      <c r="AB60" s="37"/>
      <c r="AC60" s="37"/>
      <c r="AD60" s="37"/>
      <c r="AE60" s="37"/>
      <c r="AF60" s="37"/>
      <c r="AG60" s="37"/>
      <c r="AH60" s="37">
        <v>1</v>
      </c>
      <c r="AI60" s="26">
        <v>76</v>
      </c>
      <c r="AJ60" s="37"/>
      <c r="AK60" s="43" t="s">
        <v>172</v>
      </c>
    </row>
    <row r="61" spans="1:37" s="60" customFormat="1" ht="117.75" customHeight="1">
      <c r="A61" s="165">
        <v>52</v>
      </c>
      <c r="B61" s="137"/>
      <c r="C61" s="129"/>
      <c r="D61" s="129" t="s">
        <v>38</v>
      </c>
      <c r="E61" s="177" t="s">
        <v>77</v>
      </c>
      <c r="F61" s="362" t="s">
        <v>355</v>
      </c>
      <c r="G61" s="179" t="s">
        <v>262</v>
      </c>
      <c r="H61" s="180"/>
      <c r="I61" s="109" t="s">
        <v>100</v>
      </c>
      <c r="J61" s="106">
        <v>12695</v>
      </c>
      <c r="K61" s="118" t="s">
        <v>124</v>
      </c>
      <c r="L61" s="112">
        <v>1</v>
      </c>
      <c r="M61" s="118" t="s">
        <v>108</v>
      </c>
      <c r="N61" s="293"/>
      <c r="O61" s="338">
        <v>15000</v>
      </c>
      <c r="P61" s="340">
        <v>15000</v>
      </c>
      <c r="Q61" s="338">
        <v>13950</v>
      </c>
      <c r="R61" s="182"/>
      <c r="S61" s="316" t="s">
        <v>413</v>
      </c>
      <c r="T61" s="183" t="s">
        <v>109</v>
      </c>
      <c r="U61" s="184">
        <v>0</v>
      </c>
      <c r="V61" s="184">
        <v>0</v>
      </c>
      <c r="W61" s="184">
        <f t="shared" si="9"/>
        <v>15000</v>
      </c>
      <c r="X61" s="185" t="s">
        <v>45</v>
      </c>
      <c r="Y61" s="181"/>
      <c r="Z61" s="186"/>
      <c r="AA61" s="186"/>
      <c r="AB61" s="186"/>
      <c r="AC61" s="186"/>
      <c r="AD61" s="186"/>
      <c r="AE61" s="186"/>
      <c r="AF61" s="186"/>
      <c r="AG61" s="186"/>
      <c r="AH61" s="186">
        <v>1</v>
      </c>
      <c r="AI61" s="329">
        <v>95</v>
      </c>
      <c r="AJ61" s="186"/>
      <c r="AK61" s="43" t="s">
        <v>172</v>
      </c>
    </row>
    <row r="62" spans="1:37" s="60" customFormat="1" ht="150.75" customHeight="1">
      <c r="A62" s="165">
        <v>53</v>
      </c>
      <c r="B62" s="137"/>
      <c r="C62" s="129"/>
      <c r="D62" s="129" t="s">
        <v>38</v>
      </c>
      <c r="E62" s="117" t="s">
        <v>77</v>
      </c>
      <c r="F62" s="30" t="s">
        <v>323</v>
      </c>
      <c r="G62" s="32" t="s">
        <v>329</v>
      </c>
      <c r="H62" s="137"/>
      <c r="I62" s="109" t="s">
        <v>156</v>
      </c>
      <c r="J62" s="106">
        <v>12694</v>
      </c>
      <c r="K62" s="118" t="s">
        <v>124</v>
      </c>
      <c r="L62" s="112">
        <v>1</v>
      </c>
      <c r="M62" s="118" t="s">
        <v>108</v>
      </c>
      <c r="N62" s="289"/>
      <c r="O62" s="336">
        <v>20000</v>
      </c>
      <c r="P62" s="336">
        <v>20000</v>
      </c>
      <c r="Q62" s="14">
        <v>19440</v>
      </c>
      <c r="R62" s="33"/>
      <c r="S62" s="12" t="s">
        <v>394</v>
      </c>
      <c r="T62" s="135" t="s">
        <v>109</v>
      </c>
      <c r="U62" s="140">
        <v>0</v>
      </c>
      <c r="V62" s="140">
        <v>0</v>
      </c>
      <c r="W62" s="140">
        <f t="shared" si="9"/>
        <v>20000</v>
      </c>
      <c r="X62" s="141" t="s">
        <v>45</v>
      </c>
      <c r="Y62" s="116"/>
      <c r="Z62" s="37"/>
      <c r="AA62" s="37"/>
      <c r="AB62" s="37"/>
      <c r="AC62" s="37"/>
      <c r="AD62" s="37"/>
      <c r="AE62" s="37"/>
      <c r="AF62" s="37"/>
      <c r="AG62" s="37"/>
      <c r="AH62" s="37">
        <v>1</v>
      </c>
      <c r="AI62" s="26">
        <v>31</v>
      </c>
      <c r="AJ62" s="37"/>
      <c r="AK62" s="43" t="s">
        <v>172</v>
      </c>
    </row>
    <row r="63" spans="1:37" s="60" customFormat="1" ht="154.5" customHeight="1">
      <c r="A63" s="165">
        <v>54</v>
      </c>
      <c r="B63" s="137"/>
      <c r="C63" s="129"/>
      <c r="D63" s="129" t="s">
        <v>38</v>
      </c>
      <c r="E63" s="117" t="s">
        <v>77</v>
      </c>
      <c r="F63" s="30" t="s">
        <v>327</v>
      </c>
      <c r="G63" s="32" t="s">
        <v>328</v>
      </c>
      <c r="H63" s="137"/>
      <c r="I63" s="109" t="s">
        <v>104</v>
      </c>
      <c r="J63" s="106">
        <v>12690</v>
      </c>
      <c r="K63" s="118" t="s">
        <v>124</v>
      </c>
      <c r="L63" s="112">
        <v>1</v>
      </c>
      <c r="M63" s="118" t="s">
        <v>108</v>
      </c>
      <c r="N63" s="289"/>
      <c r="O63" s="14">
        <v>20000</v>
      </c>
      <c r="P63" s="336">
        <v>20000</v>
      </c>
      <c r="Q63" s="14">
        <v>19940</v>
      </c>
      <c r="R63" s="33"/>
      <c r="S63" s="12" t="s">
        <v>395</v>
      </c>
      <c r="T63" s="135" t="s">
        <v>109</v>
      </c>
      <c r="U63" s="140">
        <v>0</v>
      </c>
      <c r="V63" s="140">
        <v>0</v>
      </c>
      <c r="W63" s="140">
        <f t="shared" si="9"/>
        <v>20000</v>
      </c>
      <c r="X63" s="141" t="s">
        <v>45</v>
      </c>
      <c r="Y63" s="116"/>
      <c r="Z63" s="37"/>
      <c r="AA63" s="37"/>
      <c r="AB63" s="37"/>
      <c r="AC63" s="37"/>
      <c r="AD63" s="37"/>
      <c r="AE63" s="37"/>
      <c r="AF63" s="37"/>
      <c r="AG63" s="37"/>
      <c r="AH63" s="37">
        <v>1</v>
      </c>
      <c r="AI63" s="26">
        <v>95</v>
      </c>
      <c r="AJ63" s="37"/>
      <c r="AK63" s="43" t="s">
        <v>172</v>
      </c>
    </row>
    <row r="64" spans="1:37" s="60" customFormat="1" ht="132.75" customHeight="1">
      <c r="A64" s="165">
        <v>55</v>
      </c>
      <c r="B64" s="137"/>
      <c r="C64" s="129"/>
      <c r="D64" s="129" t="s">
        <v>38</v>
      </c>
      <c r="E64" s="117" t="s">
        <v>77</v>
      </c>
      <c r="F64" s="30" t="s">
        <v>356</v>
      </c>
      <c r="G64" s="32" t="s">
        <v>263</v>
      </c>
      <c r="H64" s="137"/>
      <c r="I64" s="109" t="s">
        <v>57</v>
      </c>
      <c r="J64" s="106">
        <v>12722</v>
      </c>
      <c r="K64" s="118" t="s">
        <v>124</v>
      </c>
      <c r="L64" s="112">
        <v>1</v>
      </c>
      <c r="M64" s="118" t="s">
        <v>108</v>
      </c>
      <c r="N64" s="289"/>
      <c r="O64" s="14">
        <v>50000</v>
      </c>
      <c r="P64" s="336">
        <v>50000</v>
      </c>
      <c r="Q64" s="14">
        <v>50000</v>
      </c>
      <c r="R64" s="33"/>
      <c r="S64" s="12" t="s">
        <v>396</v>
      </c>
      <c r="T64" s="135" t="s">
        <v>109</v>
      </c>
      <c r="U64" s="140">
        <v>0</v>
      </c>
      <c r="V64" s="140">
        <v>0</v>
      </c>
      <c r="W64" s="140">
        <f t="shared" si="9"/>
        <v>50000</v>
      </c>
      <c r="X64" s="141" t="s">
        <v>45</v>
      </c>
      <c r="Y64" s="116"/>
      <c r="Z64" s="37"/>
      <c r="AA64" s="37"/>
      <c r="AB64" s="37"/>
      <c r="AC64" s="37"/>
      <c r="AD64" s="37"/>
      <c r="AE64" s="37"/>
      <c r="AF64" s="37"/>
      <c r="AG64" s="37"/>
      <c r="AH64" s="37">
        <v>1</v>
      </c>
      <c r="AI64" s="26">
        <v>80</v>
      </c>
      <c r="AJ64" s="37"/>
      <c r="AK64" s="43" t="s">
        <v>119</v>
      </c>
    </row>
    <row r="65" spans="1:37" s="60" customFormat="1" ht="106.5" customHeight="1">
      <c r="A65" s="165">
        <v>56</v>
      </c>
      <c r="B65" s="137"/>
      <c r="C65" s="129"/>
      <c r="D65" s="129" t="s">
        <v>38</v>
      </c>
      <c r="E65" s="117" t="s">
        <v>77</v>
      </c>
      <c r="F65" s="30" t="s">
        <v>173</v>
      </c>
      <c r="G65" s="32" t="s">
        <v>261</v>
      </c>
      <c r="H65" s="137"/>
      <c r="I65" s="109" t="s">
        <v>174</v>
      </c>
      <c r="J65" s="106">
        <v>12695</v>
      </c>
      <c r="K65" s="118" t="s">
        <v>124</v>
      </c>
      <c r="L65" s="112">
        <v>1</v>
      </c>
      <c r="M65" s="118" t="s">
        <v>108</v>
      </c>
      <c r="N65" s="289"/>
      <c r="O65" s="336">
        <v>15000</v>
      </c>
      <c r="P65" s="336">
        <v>15000</v>
      </c>
      <c r="Q65" s="14">
        <v>14880</v>
      </c>
      <c r="R65" s="33"/>
      <c r="S65" s="12" t="s">
        <v>397</v>
      </c>
      <c r="T65" s="135" t="s">
        <v>109</v>
      </c>
      <c r="U65" s="140">
        <v>0</v>
      </c>
      <c r="V65" s="140">
        <v>0</v>
      </c>
      <c r="W65" s="140">
        <f t="shared" si="9"/>
        <v>15000</v>
      </c>
      <c r="X65" s="141" t="s">
        <v>45</v>
      </c>
      <c r="Y65" s="116"/>
      <c r="Z65" s="37"/>
      <c r="AA65" s="37"/>
      <c r="AB65" s="37"/>
      <c r="AC65" s="37"/>
      <c r="AD65" s="37"/>
      <c r="AE65" s="37"/>
      <c r="AF65" s="37"/>
      <c r="AG65" s="37"/>
      <c r="AH65" s="37">
        <v>1</v>
      </c>
      <c r="AI65" s="26">
        <v>68</v>
      </c>
      <c r="AJ65" s="37"/>
      <c r="AK65" s="43" t="s">
        <v>172</v>
      </c>
    </row>
    <row r="66" spans="1:37" s="60" customFormat="1" ht="150.75" customHeight="1">
      <c r="A66" s="165">
        <v>57</v>
      </c>
      <c r="B66" s="137"/>
      <c r="C66" s="129"/>
      <c r="D66" s="129" t="s">
        <v>38</v>
      </c>
      <c r="E66" s="117" t="s">
        <v>77</v>
      </c>
      <c r="F66" s="30" t="s">
        <v>175</v>
      </c>
      <c r="G66" s="104" t="s">
        <v>264</v>
      </c>
      <c r="H66" s="137"/>
      <c r="I66" s="109" t="s">
        <v>156</v>
      </c>
      <c r="J66" s="106">
        <v>12694</v>
      </c>
      <c r="K66" s="118" t="s">
        <v>124</v>
      </c>
      <c r="L66" s="112">
        <v>1</v>
      </c>
      <c r="M66" s="118" t="s">
        <v>108</v>
      </c>
      <c r="N66" s="289"/>
      <c r="O66" s="42">
        <v>20000</v>
      </c>
      <c r="P66" s="42">
        <v>20000</v>
      </c>
      <c r="Q66" s="20">
        <v>20000</v>
      </c>
      <c r="R66" s="123"/>
      <c r="S66" s="12" t="s">
        <v>414</v>
      </c>
      <c r="T66" s="135" t="s">
        <v>109</v>
      </c>
      <c r="U66" s="140">
        <v>0</v>
      </c>
      <c r="V66" s="140">
        <v>0</v>
      </c>
      <c r="W66" s="140">
        <f t="shared" si="9"/>
        <v>20000</v>
      </c>
      <c r="X66" s="141" t="s">
        <v>45</v>
      </c>
      <c r="Y66" s="116"/>
      <c r="Z66" s="37"/>
      <c r="AA66" s="37"/>
      <c r="AB66" s="37"/>
      <c r="AC66" s="37"/>
      <c r="AD66" s="37"/>
      <c r="AE66" s="37"/>
      <c r="AF66" s="37"/>
      <c r="AG66" s="37"/>
      <c r="AH66" s="37">
        <v>1</v>
      </c>
      <c r="AI66" s="26">
        <v>225</v>
      </c>
      <c r="AJ66" s="37"/>
      <c r="AK66" s="43" t="s">
        <v>172</v>
      </c>
    </row>
    <row r="67" spans="1:37" s="60" customFormat="1" ht="160.5" customHeight="1">
      <c r="A67" s="165">
        <v>58</v>
      </c>
      <c r="B67" s="137"/>
      <c r="C67" s="129"/>
      <c r="D67" s="129" t="s">
        <v>38</v>
      </c>
      <c r="E67" s="117" t="s">
        <v>77</v>
      </c>
      <c r="F67" s="30" t="s">
        <v>176</v>
      </c>
      <c r="G67" s="32" t="s">
        <v>265</v>
      </c>
      <c r="H67" s="137"/>
      <c r="I67" s="109" t="s">
        <v>177</v>
      </c>
      <c r="J67" s="106">
        <v>12692</v>
      </c>
      <c r="K67" s="118" t="s">
        <v>124</v>
      </c>
      <c r="L67" s="112">
        <v>1</v>
      </c>
      <c r="M67" s="118" t="s">
        <v>108</v>
      </c>
      <c r="N67" s="289"/>
      <c r="O67" s="336">
        <v>25000</v>
      </c>
      <c r="P67" s="336">
        <v>25000</v>
      </c>
      <c r="Q67" s="336">
        <v>24300</v>
      </c>
      <c r="R67" s="139"/>
      <c r="S67" s="12" t="s">
        <v>294</v>
      </c>
      <c r="T67" s="135" t="s">
        <v>109</v>
      </c>
      <c r="U67" s="140">
        <v>0</v>
      </c>
      <c r="V67" s="140">
        <v>0</v>
      </c>
      <c r="W67" s="140">
        <f t="shared" si="9"/>
        <v>25000</v>
      </c>
      <c r="X67" s="141" t="s">
        <v>45</v>
      </c>
      <c r="Y67" s="116"/>
      <c r="Z67" s="37"/>
      <c r="AA67" s="37"/>
      <c r="AB67" s="37"/>
      <c r="AC67" s="37"/>
      <c r="AD67" s="37"/>
      <c r="AE67" s="37"/>
      <c r="AF67" s="37"/>
      <c r="AG67" s="37"/>
      <c r="AH67" s="37">
        <v>1</v>
      </c>
      <c r="AI67" s="26">
        <v>175</v>
      </c>
      <c r="AJ67" s="37"/>
      <c r="AK67" s="43" t="s">
        <v>178</v>
      </c>
    </row>
    <row r="68" spans="1:37" s="54" customFormat="1" ht="195.75" customHeight="1">
      <c r="A68" s="165">
        <v>59</v>
      </c>
      <c r="B68" s="137"/>
      <c r="C68" s="129"/>
      <c r="D68" s="129" t="s">
        <v>38</v>
      </c>
      <c r="E68" s="117" t="s">
        <v>77</v>
      </c>
      <c r="F68" s="363" t="s">
        <v>179</v>
      </c>
      <c r="G68" s="104" t="s">
        <v>266</v>
      </c>
      <c r="H68" s="137"/>
      <c r="I68" s="109" t="s">
        <v>174</v>
      </c>
      <c r="J68" s="106">
        <v>12695</v>
      </c>
      <c r="K68" s="118" t="s">
        <v>124</v>
      </c>
      <c r="L68" s="112">
        <v>1</v>
      </c>
      <c r="M68" s="118" t="s">
        <v>108</v>
      </c>
      <c r="N68" s="289"/>
      <c r="O68" s="336">
        <v>100000</v>
      </c>
      <c r="P68" s="336">
        <v>100000</v>
      </c>
      <c r="Q68" s="14">
        <v>99155</v>
      </c>
      <c r="R68" s="33"/>
      <c r="S68" s="19" t="s">
        <v>415</v>
      </c>
      <c r="T68" s="135" t="s">
        <v>109</v>
      </c>
      <c r="U68" s="140">
        <v>0</v>
      </c>
      <c r="V68" s="140">
        <v>0</v>
      </c>
      <c r="W68" s="140">
        <f t="shared" si="9"/>
        <v>100000</v>
      </c>
      <c r="X68" s="121" t="s">
        <v>45</v>
      </c>
      <c r="Y68" s="116"/>
      <c r="Z68" s="37"/>
      <c r="AA68" s="37"/>
      <c r="AB68" s="37"/>
      <c r="AC68" s="37"/>
      <c r="AD68" s="37"/>
      <c r="AE68" s="37"/>
      <c r="AF68" s="37"/>
      <c r="AG68" s="37"/>
      <c r="AH68" s="37">
        <v>1</v>
      </c>
      <c r="AI68" s="26">
        <v>600</v>
      </c>
      <c r="AJ68" s="37"/>
      <c r="AK68" s="38" t="s">
        <v>119</v>
      </c>
    </row>
    <row r="69" spans="1:37" s="54" customFormat="1" ht="121.5" customHeight="1">
      <c r="A69" s="165">
        <v>60</v>
      </c>
      <c r="B69" s="137"/>
      <c r="C69" s="129"/>
      <c r="D69" s="129" t="s">
        <v>38</v>
      </c>
      <c r="E69" s="117" t="s">
        <v>77</v>
      </c>
      <c r="F69" s="30" t="s">
        <v>180</v>
      </c>
      <c r="G69" s="32" t="s">
        <v>246</v>
      </c>
      <c r="H69" s="137"/>
      <c r="I69" s="109" t="s">
        <v>181</v>
      </c>
      <c r="J69" s="106">
        <v>12699</v>
      </c>
      <c r="K69" s="118" t="s">
        <v>124</v>
      </c>
      <c r="L69" s="112">
        <v>1</v>
      </c>
      <c r="M69" s="118" t="s">
        <v>108</v>
      </c>
      <c r="N69" s="289"/>
      <c r="O69" s="14">
        <v>25000</v>
      </c>
      <c r="P69" s="336">
        <v>25000</v>
      </c>
      <c r="Q69" s="336">
        <v>24300</v>
      </c>
      <c r="R69" s="139"/>
      <c r="S69" s="12" t="s">
        <v>295</v>
      </c>
      <c r="T69" s="135" t="s">
        <v>109</v>
      </c>
      <c r="U69" s="140">
        <v>0</v>
      </c>
      <c r="V69" s="140">
        <v>0</v>
      </c>
      <c r="W69" s="140">
        <f t="shared" si="9"/>
        <v>25000</v>
      </c>
      <c r="X69" s="121" t="s">
        <v>45</v>
      </c>
      <c r="Y69" s="116"/>
      <c r="Z69" s="37"/>
      <c r="AA69" s="37"/>
      <c r="AB69" s="37"/>
      <c r="AC69" s="37"/>
      <c r="AD69" s="37"/>
      <c r="AE69" s="37"/>
      <c r="AF69" s="37"/>
      <c r="AG69" s="37"/>
      <c r="AH69" s="37">
        <v>1</v>
      </c>
      <c r="AI69" s="26">
        <v>100</v>
      </c>
      <c r="AJ69" s="37"/>
      <c r="AK69" s="38" t="s">
        <v>182</v>
      </c>
    </row>
    <row r="70" spans="1:37" s="54" customFormat="1" ht="123.75" customHeight="1">
      <c r="A70" s="165">
        <v>61</v>
      </c>
      <c r="B70" s="137"/>
      <c r="C70" s="129"/>
      <c r="D70" s="129" t="s">
        <v>38</v>
      </c>
      <c r="E70" s="117" t="s">
        <v>77</v>
      </c>
      <c r="F70" s="30" t="s">
        <v>304</v>
      </c>
      <c r="G70" s="32" t="s">
        <v>267</v>
      </c>
      <c r="H70" s="137"/>
      <c r="I70" s="109" t="s">
        <v>156</v>
      </c>
      <c r="J70" s="106">
        <v>12694</v>
      </c>
      <c r="K70" s="118" t="s">
        <v>124</v>
      </c>
      <c r="L70" s="112">
        <v>1</v>
      </c>
      <c r="M70" s="118" t="s">
        <v>108</v>
      </c>
      <c r="N70" s="289"/>
      <c r="O70" s="336">
        <v>50000</v>
      </c>
      <c r="P70" s="336">
        <v>50000</v>
      </c>
      <c r="Q70" s="14">
        <v>50000</v>
      </c>
      <c r="R70" s="33"/>
      <c r="S70" s="12" t="s">
        <v>396</v>
      </c>
      <c r="T70" s="135" t="s">
        <v>109</v>
      </c>
      <c r="U70" s="140">
        <v>0</v>
      </c>
      <c r="V70" s="140">
        <v>0</v>
      </c>
      <c r="W70" s="140">
        <f t="shared" si="9"/>
        <v>50000</v>
      </c>
      <c r="X70" s="121" t="s">
        <v>45</v>
      </c>
      <c r="Y70" s="116"/>
      <c r="Z70" s="37"/>
      <c r="AA70" s="37"/>
      <c r="AB70" s="37"/>
      <c r="AC70" s="37"/>
      <c r="AD70" s="37"/>
      <c r="AE70" s="37"/>
      <c r="AF70" s="37"/>
      <c r="AG70" s="37"/>
      <c r="AH70" s="37">
        <v>1</v>
      </c>
      <c r="AI70" s="26">
        <v>120</v>
      </c>
      <c r="AJ70" s="37"/>
      <c r="AK70" s="38" t="s">
        <v>172</v>
      </c>
    </row>
    <row r="71" spans="1:37" s="61" customFormat="1" ht="183" customHeight="1">
      <c r="A71" s="165">
        <v>62</v>
      </c>
      <c r="B71" s="142"/>
      <c r="C71" s="142"/>
      <c r="D71" s="129" t="s">
        <v>38</v>
      </c>
      <c r="E71" s="32" t="s">
        <v>93</v>
      </c>
      <c r="F71" s="29" t="s">
        <v>183</v>
      </c>
      <c r="G71" s="32" t="s">
        <v>268</v>
      </c>
      <c r="H71" s="142"/>
      <c r="I71" s="105" t="s">
        <v>51</v>
      </c>
      <c r="J71" s="187">
        <v>12700</v>
      </c>
      <c r="K71" s="107" t="s">
        <v>124</v>
      </c>
      <c r="L71" s="122">
        <v>1</v>
      </c>
      <c r="M71" s="118" t="s">
        <v>108</v>
      </c>
      <c r="N71" s="291"/>
      <c r="O71" s="341">
        <v>50000</v>
      </c>
      <c r="P71" s="23">
        <v>50000</v>
      </c>
      <c r="Q71" s="341">
        <v>50000</v>
      </c>
      <c r="R71" s="188"/>
      <c r="S71" s="13" t="s">
        <v>416</v>
      </c>
      <c r="T71" s="142" t="s">
        <v>109</v>
      </c>
      <c r="U71" s="189"/>
      <c r="V71" s="189"/>
      <c r="W71" s="189">
        <f t="shared" si="9"/>
        <v>50000</v>
      </c>
      <c r="X71" s="121" t="s">
        <v>45</v>
      </c>
      <c r="Y71" s="190"/>
      <c r="Z71" s="190"/>
      <c r="AA71" s="190"/>
      <c r="AB71" s="190"/>
      <c r="AC71" s="190"/>
      <c r="AD71" s="190"/>
      <c r="AE71" s="190"/>
      <c r="AF71" s="190"/>
      <c r="AG71" s="190"/>
      <c r="AH71" s="190">
        <v>1</v>
      </c>
      <c r="AI71" s="28">
        <v>150</v>
      </c>
      <c r="AJ71" s="117"/>
      <c r="AK71" s="69" t="s">
        <v>184</v>
      </c>
    </row>
    <row r="72" spans="1:37" s="61" customFormat="1" ht="164.25" customHeight="1">
      <c r="A72" s="165">
        <v>63</v>
      </c>
      <c r="B72" s="142"/>
      <c r="C72" s="142"/>
      <c r="D72" s="5" t="s">
        <v>38</v>
      </c>
      <c r="E72" s="32" t="s">
        <v>106</v>
      </c>
      <c r="F72" s="29" t="s">
        <v>185</v>
      </c>
      <c r="G72" s="32" t="s">
        <v>269</v>
      </c>
      <c r="H72" s="170"/>
      <c r="I72" s="105" t="s">
        <v>186</v>
      </c>
      <c r="J72" s="173">
        <v>12701</v>
      </c>
      <c r="K72" s="107" t="s">
        <v>124</v>
      </c>
      <c r="L72" s="108">
        <v>1</v>
      </c>
      <c r="M72" s="118" t="s">
        <v>43</v>
      </c>
      <c r="N72" s="291"/>
      <c r="O72" s="23">
        <v>194176.84</v>
      </c>
      <c r="P72" s="23">
        <v>200000</v>
      </c>
      <c r="Q72" s="23"/>
      <c r="R72" s="35">
        <v>192756.08</v>
      </c>
      <c r="S72" s="12" t="s">
        <v>436</v>
      </c>
      <c r="T72" s="170" t="s">
        <v>44</v>
      </c>
      <c r="U72" s="191">
        <f>P72-V72</f>
        <v>194000</v>
      </c>
      <c r="V72" s="191">
        <f>P72*3%</f>
        <v>6000</v>
      </c>
      <c r="W72" s="191"/>
      <c r="X72" s="121" t="s">
        <v>187</v>
      </c>
      <c r="Y72" s="176"/>
      <c r="Z72" s="176"/>
      <c r="AA72" s="176"/>
      <c r="AB72" s="176"/>
      <c r="AC72" s="176"/>
      <c r="AD72" s="176"/>
      <c r="AE72" s="176"/>
      <c r="AF72" s="176"/>
      <c r="AG72" s="176"/>
      <c r="AH72" s="176">
        <v>1</v>
      </c>
      <c r="AI72" s="330">
        <v>80</v>
      </c>
      <c r="AJ72" s="32" t="s">
        <v>442</v>
      </c>
      <c r="AK72" s="69" t="s">
        <v>188</v>
      </c>
    </row>
    <row r="73" spans="1:37" s="61" customFormat="1" ht="128.25" customHeight="1">
      <c r="A73" s="165">
        <v>64</v>
      </c>
      <c r="B73" s="142"/>
      <c r="C73" s="142"/>
      <c r="D73" s="5" t="s">
        <v>38</v>
      </c>
      <c r="E73" s="104" t="s">
        <v>98</v>
      </c>
      <c r="F73" s="29" t="s">
        <v>189</v>
      </c>
      <c r="G73" s="32" t="s">
        <v>270</v>
      </c>
      <c r="H73" s="142"/>
      <c r="I73" s="105" t="s">
        <v>38</v>
      </c>
      <c r="J73" s="187">
        <v>12719</v>
      </c>
      <c r="K73" s="107" t="s">
        <v>124</v>
      </c>
      <c r="L73" s="122">
        <v>1</v>
      </c>
      <c r="M73" s="118" t="s">
        <v>108</v>
      </c>
      <c r="N73" s="291"/>
      <c r="O73" s="23">
        <v>30000</v>
      </c>
      <c r="P73" s="23">
        <v>30000</v>
      </c>
      <c r="Q73" s="341">
        <v>30000</v>
      </c>
      <c r="R73" s="188"/>
      <c r="S73" s="13" t="s">
        <v>418</v>
      </c>
      <c r="T73" s="142" t="s">
        <v>109</v>
      </c>
      <c r="U73" s="189"/>
      <c r="V73" s="189"/>
      <c r="W73" s="189">
        <f>P73</f>
        <v>30000</v>
      </c>
      <c r="X73" s="121" t="s">
        <v>45</v>
      </c>
      <c r="Y73" s="190"/>
      <c r="Z73" s="190"/>
      <c r="AA73" s="190"/>
      <c r="AB73" s="190"/>
      <c r="AC73" s="190"/>
      <c r="AD73" s="190"/>
      <c r="AE73" s="190"/>
      <c r="AF73" s="190"/>
      <c r="AG73" s="190"/>
      <c r="AH73" s="190">
        <v>1</v>
      </c>
      <c r="AI73" s="28">
        <v>50</v>
      </c>
      <c r="AJ73" s="117"/>
      <c r="AK73" s="71" t="s">
        <v>190</v>
      </c>
    </row>
    <row r="74" spans="1:37" s="61" customFormat="1" ht="144" customHeight="1">
      <c r="A74" s="165">
        <v>65</v>
      </c>
      <c r="B74" s="142"/>
      <c r="C74" s="142"/>
      <c r="D74" s="5" t="s">
        <v>38</v>
      </c>
      <c r="E74" s="104" t="s">
        <v>98</v>
      </c>
      <c r="F74" s="29" t="s">
        <v>191</v>
      </c>
      <c r="G74" s="32" t="s">
        <v>271</v>
      </c>
      <c r="H74" s="142"/>
      <c r="I74" s="105" t="s">
        <v>181</v>
      </c>
      <c r="J74" s="187">
        <v>12699</v>
      </c>
      <c r="K74" s="107" t="s">
        <v>124</v>
      </c>
      <c r="L74" s="122">
        <v>1</v>
      </c>
      <c r="M74" s="118" t="s">
        <v>108</v>
      </c>
      <c r="N74" s="291"/>
      <c r="O74" s="23">
        <v>40000</v>
      </c>
      <c r="P74" s="23">
        <v>40000</v>
      </c>
      <c r="Q74" s="341">
        <v>39880</v>
      </c>
      <c r="R74" s="188"/>
      <c r="S74" s="13" t="s">
        <v>417</v>
      </c>
      <c r="T74" s="142" t="s">
        <v>109</v>
      </c>
      <c r="U74" s="189"/>
      <c r="V74" s="189"/>
      <c r="W74" s="189">
        <f>P74</f>
        <v>40000</v>
      </c>
      <c r="X74" s="121" t="s">
        <v>45</v>
      </c>
      <c r="Y74" s="190"/>
      <c r="Z74" s="190"/>
      <c r="AA74" s="190"/>
      <c r="AB74" s="190"/>
      <c r="AC74" s="190"/>
      <c r="AD74" s="190"/>
      <c r="AE74" s="190"/>
      <c r="AF74" s="190"/>
      <c r="AG74" s="190"/>
      <c r="AH74" s="190">
        <v>1</v>
      </c>
      <c r="AI74" s="28">
        <v>200</v>
      </c>
      <c r="AJ74" s="117"/>
      <c r="AK74" s="75" t="s">
        <v>192</v>
      </c>
    </row>
    <row r="75" spans="1:37" s="61" customFormat="1" ht="137.25" customHeight="1">
      <c r="A75" s="165">
        <v>66</v>
      </c>
      <c r="B75" s="142"/>
      <c r="C75" s="142"/>
      <c r="D75" s="5" t="s">
        <v>38</v>
      </c>
      <c r="E75" s="104" t="s">
        <v>98</v>
      </c>
      <c r="F75" s="29" t="s">
        <v>193</v>
      </c>
      <c r="G75" s="32" t="s">
        <v>272</v>
      </c>
      <c r="H75" s="142"/>
      <c r="I75" s="105" t="s">
        <v>38</v>
      </c>
      <c r="J75" s="187">
        <v>12719</v>
      </c>
      <c r="K75" s="107" t="s">
        <v>124</v>
      </c>
      <c r="L75" s="122">
        <v>1</v>
      </c>
      <c r="M75" s="118" t="s">
        <v>108</v>
      </c>
      <c r="N75" s="291"/>
      <c r="O75" s="23">
        <v>50000</v>
      </c>
      <c r="P75" s="23">
        <v>50000</v>
      </c>
      <c r="Q75" s="341">
        <v>50000</v>
      </c>
      <c r="R75" s="188"/>
      <c r="S75" s="13" t="s">
        <v>361</v>
      </c>
      <c r="T75" s="142" t="s">
        <v>109</v>
      </c>
      <c r="U75" s="189"/>
      <c r="V75" s="189"/>
      <c r="W75" s="189">
        <f>P75</f>
        <v>50000</v>
      </c>
      <c r="X75" s="121" t="s">
        <v>45</v>
      </c>
      <c r="Y75" s="190"/>
      <c r="Z75" s="190"/>
      <c r="AA75" s="190"/>
      <c r="AB75" s="190"/>
      <c r="AC75" s="190"/>
      <c r="AD75" s="190"/>
      <c r="AE75" s="190"/>
      <c r="AF75" s="190"/>
      <c r="AG75" s="190"/>
      <c r="AH75" s="190">
        <v>1</v>
      </c>
      <c r="AI75" s="28">
        <v>38</v>
      </c>
      <c r="AJ75" s="117"/>
      <c r="AK75" s="75" t="s">
        <v>194</v>
      </c>
    </row>
    <row r="76" spans="1:37" s="61" customFormat="1" ht="144" customHeight="1">
      <c r="A76" s="165">
        <v>67</v>
      </c>
      <c r="B76" s="142"/>
      <c r="C76" s="142"/>
      <c r="D76" s="5"/>
      <c r="E76" s="104" t="s">
        <v>53</v>
      </c>
      <c r="F76" s="356" t="s">
        <v>314</v>
      </c>
      <c r="G76" s="32" t="s">
        <v>315</v>
      </c>
      <c r="H76" s="142"/>
      <c r="I76" s="105" t="s">
        <v>38</v>
      </c>
      <c r="J76" s="187">
        <v>12720</v>
      </c>
      <c r="K76" s="107" t="s">
        <v>124</v>
      </c>
      <c r="L76" s="122">
        <v>2</v>
      </c>
      <c r="M76" s="118" t="s">
        <v>108</v>
      </c>
      <c r="N76" s="291"/>
      <c r="O76" s="23">
        <v>40000</v>
      </c>
      <c r="P76" s="23">
        <v>40000</v>
      </c>
      <c r="Q76" s="341">
        <v>39750</v>
      </c>
      <c r="R76" s="188"/>
      <c r="S76" s="13" t="s">
        <v>419</v>
      </c>
      <c r="T76" s="142" t="s">
        <v>109</v>
      </c>
      <c r="U76" s="189"/>
      <c r="V76" s="189"/>
      <c r="W76" s="189">
        <f>P76</f>
        <v>40000</v>
      </c>
      <c r="X76" s="121" t="s">
        <v>45</v>
      </c>
      <c r="Y76" s="190"/>
      <c r="Z76" s="190"/>
      <c r="AA76" s="190"/>
      <c r="AB76" s="190"/>
      <c r="AC76" s="190"/>
      <c r="AD76" s="190"/>
      <c r="AE76" s="190"/>
      <c r="AF76" s="190"/>
      <c r="AG76" s="190"/>
      <c r="AH76" s="190">
        <v>1</v>
      </c>
      <c r="AI76" s="330">
        <v>900</v>
      </c>
      <c r="AJ76" s="32"/>
      <c r="AK76" s="75"/>
    </row>
    <row r="77" spans="1:37" s="9" customFormat="1" ht="27.75" customHeight="1">
      <c r="A77" s="192"/>
      <c r="B77" s="149"/>
      <c r="C77" s="149"/>
      <c r="D77" s="149"/>
      <c r="E77" s="150"/>
      <c r="F77" s="358" t="s">
        <v>112</v>
      </c>
      <c r="G77" s="150"/>
      <c r="H77" s="151"/>
      <c r="I77" s="193"/>
      <c r="J77" s="153"/>
      <c r="K77" s="156"/>
      <c r="L77" s="194">
        <f t="shared" ref="L77:W77" si="10">SUM(L38:L75)</f>
        <v>39</v>
      </c>
      <c r="M77" s="195"/>
      <c r="N77" s="11">
        <f>SUM(N38:N76)</f>
        <v>0</v>
      </c>
      <c r="O77" s="15">
        <f t="shared" ref="O77:R77" si="11">SUM(O38:O76)</f>
        <v>2034176.84</v>
      </c>
      <c r="P77" s="15">
        <f t="shared" si="11"/>
        <v>2040000</v>
      </c>
      <c r="Q77" s="15">
        <f t="shared" si="11"/>
        <v>1820331.5</v>
      </c>
      <c r="R77" s="157">
        <f t="shared" si="11"/>
        <v>192756.08</v>
      </c>
      <c r="S77" s="313">
        <f>SUM(S38:S76)</f>
        <v>0</v>
      </c>
      <c r="T77" s="196">
        <f t="shared" si="10"/>
        <v>0</v>
      </c>
      <c r="U77" s="196">
        <f t="shared" si="10"/>
        <v>436500</v>
      </c>
      <c r="V77" s="196">
        <f t="shared" si="10"/>
        <v>13500</v>
      </c>
      <c r="W77" s="196">
        <f t="shared" si="10"/>
        <v>1530000</v>
      </c>
      <c r="X77" s="197"/>
      <c r="Y77" s="158">
        <f>SUM(Y38:Y76)</f>
        <v>0</v>
      </c>
      <c r="Z77" s="158">
        <f>SUM(Z38:Z76)</f>
        <v>0</v>
      </c>
      <c r="AA77" s="158">
        <f t="shared" ref="AA77:AH77" si="12">SUM(AA38:AA76)</f>
        <v>0</v>
      </c>
      <c r="AB77" s="158">
        <f t="shared" si="12"/>
        <v>0</v>
      </c>
      <c r="AC77" s="158">
        <f t="shared" si="12"/>
        <v>0</v>
      </c>
      <c r="AD77" s="158">
        <f t="shared" si="12"/>
        <v>0</v>
      </c>
      <c r="AE77" s="158">
        <f t="shared" si="12"/>
        <v>0</v>
      </c>
      <c r="AF77" s="158">
        <f t="shared" si="12"/>
        <v>0</v>
      </c>
      <c r="AG77" s="158">
        <f t="shared" si="12"/>
        <v>0</v>
      </c>
      <c r="AH77" s="158">
        <f t="shared" si="12"/>
        <v>39</v>
      </c>
      <c r="AI77" s="313">
        <f>SUM(AI38:AI76)</f>
        <v>8771</v>
      </c>
      <c r="AJ77" s="158"/>
      <c r="AK77" s="72"/>
    </row>
    <row r="78" spans="1:37" s="61" customFormat="1" ht="177" customHeight="1">
      <c r="A78" s="132">
        <v>68</v>
      </c>
      <c r="B78" s="170"/>
      <c r="C78" s="170"/>
      <c r="D78" s="5" t="s">
        <v>38</v>
      </c>
      <c r="E78" s="104" t="s">
        <v>49</v>
      </c>
      <c r="F78" s="29" t="s">
        <v>195</v>
      </c>
      <c r="G78" s="32" t="s">
        <v>273</v>
      </c>
      <c r="H78" s="170"/>
      <c r="I78" s="105" t="s">
        <v>196</v>
      </c>
      <c r="J78" s="187">
        <v>12710</v>
      </c>
      <c r="K78" s="107" t="s">
        <v>339</v>
      </c>
      <c r="L78" s="122">
        <v>1</v>
      </c>
      <c r="M78" s="118" t="s">
        <v>43</v>
      </c>
      <c r="N78" s="291">
        <v>500000</v>
      </c>
      <c r="O78" s="341">
        <v>500000</v>
      </c>
      <c r="P78" s="23">
        <v>500000</v>
      </c>
      <c r="Q78" s="341">
        <v>485456.17</v>
      </c>
      <c r="R78" s="188"/>
      <c r="S78" s="13" t="s">
        <v>431</v>
      </c>
      <c r="T78" s="142" t="s">
        <v>44</v>
      </c>
      <c r="U78" s="189">
        <f>P78-V78</f>
        <v>485000</v>
      </c>
      <c r="V78" s="189">
        <f>P78*3%</f>
        <v>15000</v>
      </c>
      <c r="W78" s="189"/>
      <c r="X78" s="121" t="s">
        <v>45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>
        <v>1</v>
      </c>
      <c r="AI78" s="28">
        <v>450</v>
      </c>
      <c r="AJ78" s="117" t="s">
        <v>425</v>
      </c>
      <c r="AK78" s="73" t="s">
        <v>198</v>
      </c>
    </row>
    <row r="79" spans="1:37" s="61" customFormat="1" ht="168" customHeight="1">
      <c r="A79" s="132">
        <v>69</v>
      </c>
      <c r="B79" s="170"/>
      <c r="C79" s="170"/>
      <c r="D79" s="5" t="s">
        <v>38</v>
      </c>
      <c r="E79" s="104" t="s">
        <v>131</v>
      </c>
      <c r="F79" s="29" t="s">
        <v>199</v>
      </c>
      <c r="G79" s="104" t="s">
        <v>274</v>
      </c>
      <c r="H79" s="129"/>
      <c r="I79" s="130" t="s">
        <v>38</v>
      </c>
      <c r="J79" s="131">
        <v>12719</v>
      </c>
      <c r="K79" s="121" t="s">
        <v>197</v>
      </c>
      <c r="L79" s="307">
        <v>1</v>
      </c>
      <c r="M79" s="121" t="s">
        <v>108</v>
      </c>
      <c r="N79" s="292"/>
      <c r="O79" s="42">
        <v>50000</v>
      </c>
      <c r="P79" s="42">
        <v>50000</v>
      </c>
      <c r="Q79" s="42">
        <v>49365</v>
      </c>
      <c r="R79" s="34"/>
      <c r="S79" s="16" t="s">
        <v>420</v>
      </c>
      <c r="T79" s="135" t="s">
        <v>109</v>
      </c>
      <c r="U79" s="135"/>
      <c r="V79" s="135"/>
      <c r="W79" s="135">
        <f t="shared" ref="W79" si="13">P79</f>
        <v>50000</v>
      </c>
      <c r="X79" s="121" t="s">
        <v>45</v>
      </c>
      <c r="Y79" s="136"/>
      <c r="Z79" s="136"/>
      <c r="AA79" s="136"/>
      <c r="AB79" s="136"/>
      <c r="AC79" s="136"/>
      <c r="AD79" s="136"/>
      <c r="AE79" s="136"/>
      <c r="AF79" s="136"/>
      <c r="AG79" s="136"/>
      <c r="AH79" s="136">
        <v>1</v>
      </c>
      <c r="AI79" s="310">
        <v>225</v>
      </c>
      <c r="AJ79" s="34"/>
      <c r="AK79" s="73" t="s">
        <v>200</v>
      </c>
    </row>
    <row r="80" spans="1:37" s="61" customFormat="1" ht="173.25" customHeight="1">
      <c r="A80" s="132">
        <v>70</v>
      </c>
      <c r="B80" s="170"/>
      <c r="C80" s="170"/>
      <c r="D80" s="198" t="s">
        <v>38</v>
      </c>
      <c r="E80" s="104" t="s">
        <v>53</v>
      </c>
      <c r="F80" s="31" t="s">
        <v>201</v>
      </c>
      <c r="G80" s="32" t="s">
        <v>275</v>
      </c>
      <c r="H80" s="170"/>
      <c r="I80" s="105" t="s">
        <v>202</v>
      </c>
      <c r="J80" s="187">
        <v>12717</v>
      </c>
      <c r="K80" s="107" t="s">
        <v>197</v>
      </c>
      <c r="L80" s="122">
        <v>1</v>
      </c>
      <c r="M80" s="118" t="s">
        <v>43</v>
      </c>
      <c r="N80" s="291"/>
      <c r="O80" s="341">
        <v>200000</v>
      </c>
      <c r="P80" s="23">
        <v>200000</v>
      </c>
      <c r="Q80" s="341">
        <v>196078</v>
      </c>
      <c r="R80" s="188"/>
      <c r="S80" s="13" t="s">
        <v>432</v>
      </c>
      <c r="T80" s="142" t="s">
        <v>44</v>
      </c>
      <c r="U80" s="189">
        <f>P80-V80</f>
        <v>194000</v>
      </c>
      <c r="V80" s="189">
        <f>P80*3%</f>
        <v>6000</v>
      </c>
      <c r="W80" s="189"/>
      <c r="X80" s="121" t="s">
        <v>45</v>
      </c>
      <c r="Y80" s="190"/>
      <c r="Z80" s="190"/>
      <c r="AA80" s="190"/>
      <c r="AB80" s="190"/>
      <c r="AC80" s="190"/>
      <c r="AD80" s="190"/>
      <c r="AE80" s="190"/>
      <c r="AF80" s="190"/>
      <c r="AG80" s="190"/>
      <c r="AH80" s="190">
        <v>1</v>
      </c>
      <c r="AI80" s="28">
        <v>300</v>
      </c>
      <c r="AJ80" s="117" t="s">
        <v>203</v>
      </c>
      <c r="AK80" s="76" t="s">
        <v>204</v>
      </c>
    </row>
    <row r="81" spans="1:37" s="62" customFormat="1" ht="127.5" customHeight="1">
      <c r="A81" s="132">
        <v>71</v>
      </c>
      <c r="B81" s="170"/>
      <c r="C81" s="170"/>
      <c r="D81" s="129" t="s">
        <v>38</v>
      </c>
      <c r="E81" s="32" t="s">
        <v>67</v>
      </c>
      <c r="F81" s="29" t="s">
        <v>205</v>
      </c>
      <c r="G81" s="32" t="s">
        <v>281</v>
      </c>
      <c r="H81" s="129"/>
      <c r="I81" s="109" t="s">
        <v>127</v>
      </c>
      <c r="J81" s="173">
        <v>12698</v>
      </c>
      <c r="K81" s="107" t="s">
        <v>197</v>
      </c>
      <c r="L81" s="170">
        <v>1</v>
      </c>
      <c r="M81" s="109" t="s">
        <v>108</v>
      </c>
      <c r="N81" s="291"/>
      <c r="O81" s="23">
        <v>20000</v>
      </c>
      <c r="P81" s="23">
        <v>20000</v>
      </c>
      <c r="Q81" s="42">
        <v>19875</v>
      </c>
      <c r="R81" s="34"/>
      <c r="S81" s="16" t="s">
        <v>368</v>
      </c>
      <c r="T81" s="162" t="s">
        <v>109</v>
      </c>
      <c r="U81" s="162"/>
      <c r="V81" s="162"/>
      <c r="W81" s="162">
        <f t="shared" ref="W81" si="14">P81</f>
        <v>20000</v>
      </c>
      <c r="X81" s="121" t="s">
        <v>45</v>
      </c>
      <c r="Y81" s="136"/>
      <c r="Z81" s="136"/>
      <c r="AA81" s="136"/>
      <c r="AB81" s="136"/>
      <c r="AC81" s="136"/>
      <c r="AD81" s="136"/>
      <c r="AE81" s="136"/>
      <c r="AF81" s="136"/>
      <c r="AG81" s="136"/>
      <c r="AH81" s="136">
        <v>1</v>
      </c>
      <c r="AI81" s="310">
        <v>267</v>
      </c>
      <c r="AJ81" s="34"/>
      <c r="AK81" s="43" t="s">
        <v>162</v>
      </c>
    </row>
    <row r="82" spans="1:37" s="62" customFormat="1" ht="204" customHeight="1">
      <c r="A82" s="132">
        <v>72</v>
      </c>
      <c r="B82" s="170"/>
      <c r="C82" s="170"/>
      <c r="D82" s="129"/>
      <c r="E82" s="32" t="s">
        <v>67</v>
      </c>
      <c r="F82" s="29" t="s">
        <v>316</v>
      </c>
      <c r="G82" s="32" t="s">
        <v>320</v>
      </c>
      <c r="H82" s="129"/>
      <c r="I82" s="130" t="s">
        <v>347</v>
      </c>
      <c r="J82" s="131">
        <v>12728</v>
      </c>
      <c r="K82" s="121" t="s">
        <v>124</v>
      </c>
      <c r="L82" s="132"/>
      <c r="M82" s="130" t="s">
        <v>108</v>
      </c>
      <c r="N82" s="291"/>
      <c r="O82" s="23">
        <v>45000</v>
      </c>
      <c r="P82" s="23">
        <v>45000</v>
      </c>
      <c r="Q82" s="42">
        <v>44650</v>
      </c>
      <c r="R82" s="34"/>
      <c r="S82" s="16" t="s">
        <v>421</v>
      </c>
      <c r="T82" s="162" t="s">
        <v>109</v>
      </c>
      <c r="U82" s="162"/>
      <c r="V82" s="162"/>
      <c r="W82" s="162">
        <f t="shared" ref="W82" si="15">P82</f>
        <v>45000</v>
      </c>
      <c r="X82" s="121" t="s">
        <v>45</v>
      </c>
      <c r="Y82" s="136"/>
      <c r="Z82" s="136"/>
      <c r="AA82" s="136"/>
      <c r="AB82" s="136"/>
      <c r="AC82" s="136"/>
      <c r="AD82" s="136"/>
      <c r="AE82" s="136"/>
      <c r="AF82" s="136"/>
      <c r="AG82" s="136"/>
      <c r="AH82" s="136">
        <v>1</v>
      </c>
      <c r="AI82" s="310">
        <v>75</v>
      </c>
      <c r="AJ82" s="34"/>
      <c r="AK82" s="43"/>
    </row>
    <row r="83" spans="1:37" s="60" customFormat="1" ht="158.25" customHeight="1">
      <c r="A83" s="132">
        <v>73</v>
      </c>
      <c r="B83" s="137"/>
      <c r="C83" s="129"/>
      <c r="D83" s="129" t="s">
        <v>38</v>
      </c>
      <c r="E83" s="117" t="s">
        <v>77</v>
      </c>
      <c r="F83" s="30" t="s">
        <v>206</v>
      </c>
      <c r="G83" s="32" t="s">
        <v>276</v>
      </c>
      <c r="H83" s="137"/>
      <c r="I83" s="109" t="s">
        <v>127</v>
      </c>
      <c r="J83" s="106">
        <v>12698</v>
      </c>
      <c r="K83" s="118" t="s">
        <v>197</v>
      </c>
      <c r="L83" s="112">
        <v>1</v>
      </c>
      <c r="M83" s="120" t="s">
        <v>43</v>
      </c>
      <c r="N83" s="289"/>
      <c r="O83" s="336">
        <v>200000</v>
      </c>
      <c r="P83" s="336">
        <v>200000</v>
      </c>
      <c r="Q83" s="14">
        <v>194208.56</v>
      </c>
      <c r="R83" s="33"/>
      <c r="S83" s="19" t="s">
        <v>305</v>
      </c>
      <c r="T83" s="135" t="s">
        <v>44</v>
      </c>
      <c r="U83" s="140">
        <f>P83-V83</f>
        <v>194000</v>
      </c>
      <c r="V83" s="140">
        <f>P83*3%</f>
        <v>6000</v>
      </c>
      <c r="W83" s="140">
        <v>0</v>
      </c>
      <c r="X83" s="121" t="s">
        <v>45</v>
      </c>
      <c r="Y83" s="116"/>
      <c r="Z83" s="37"/>
      <c r="AA83" s="37"/>
      <c r="AB83" s="37"/>
      <c r="AC83" s="37"/>
      <c r="AD83" s="37"/>
      <c r="AE83" s="37"/>
      <c r="AF83" s="37"/>
      <c r="AG83" s="37"/>
      <c r="AH83" s="37">
        <v>1</v>
      </c>
      <c r="AI83" s="310">
        <v>267</v>
      </c>
      <c r="AJ83" s="34" t="s">
        <v>364</v>
      </c>
      <c r="AK83" s="43" t="s">
        <v>207</v>
      </c>
    </row>
    <row r="84" spans="1:37" s="60" customFormat="1" ht="135.75" customHeight="1">
      <c r="A84" s="132">
        <v>74</v>
      </c>
      <c r="B84" s="137"/>
      <c r="C84" s="129"/>
      <c r="D84" s="129" t="s">
        <v>38</v>
      </c>
      <c r="E84" s="117" t="s">
        <v>77</v>
      </c>
      <c r="F84" s="30" t="s">
        <v>208</v>
      </c>
      <c r="G84" s="32" t="s">
        <v>277</v>
      </c>
      <c r="H84" s="137"/>
      <c r="I84" s="109" t="s">
        <v>209</v>
      </c>
      <c r="J84" s="106">
        <v>12704</v>
      </c>
      <c r="K84" s="118" t="s">
        <v>197</v>
      </c>
      <c r="L84" s="112">
        <v>1</v>
      </c>
      <c r="M84" s="120" t="s">
        <v>43</v>
      </c>
      <c r="N84" s="289"/>
      <c r="O84" s="336">
        <v>200000</v>
      </c>
      <c r="P84" s="336">
        <v>200000</v>
      </c>
      <c r="Q84" s="14">
        <v>194174.92</v>
      </c>
      <c r="R84" s="33"/>
      <c r="S84" s="19" t="s">
        <v>438</v>
      </c>
      <c r="T84" s="135" t="s">
        <v>44</v>
      </c>
      <c r="U84" s="140">
        <f>P84-V84</f>
        <v>194000</v>
      </c>
      <c r="V84" s="140">
        <f>P84*3%</f>
        <v>6000</v>
      </c>
      <c r="W84" s="140">
        <v>0</v>
      </c>
      <c r="X84" s="121" t="s">
        <v>45</v>
      </c>
      <c r="Y84" s="116"/>
      <c r="Z84" s="37"/>
      <c r="AA84" s="37"/>
      <c r="AB84" s="37"/>
      <c r="AC84" s="37"/>
      <c r="AD84" s="37"/>
      <c r="AE84" s="37"/>
      <c r="AF84" s="37"/>
      <c r="AG84" s="37"/>
      <c r="AH84" s="37">
        <v>1</v>
      </c>
      <c r="AI84" s="26">
        <v>450</v>
      </c>
      <c r="AJ84" s="32" t="s">
        <v>306</v>
      </c>
      <c r="AK84" s="43" t="s">
        <v>210</v>
      </c>
    </row>
    <row r="85" spans="1:37" s="52" customFormat="1" ht="159" customHeight="1">
      <c r="A85" s="132">
        <v>75</v>
      </c>
      <c r="B85" s="4"/>
      <c r="C85" s="4"/>
      <c r="D85" s="129" t="s">
        <v>38</v>
      </c>
      <c r="E85" s="32" t="s">
        <v>93</v>
      </c>
      <c r="F85" s="30" t="s">
        <v>211</v>
      </c>
      <c r="G85" s="32" t="s">
        <v>278</v>
      </c>
      <c r="H85" s="4"/>
      <c r="I85" s="105" t="s">
        <v>141</v>
      </c>
      <c r="J85" s="106">
        <v>12711</v>
      </c>
      <c r="K85" s="118" t="s">
        <v>197</v>
      </c>
      <c r="L85" s="122">
        <v>1</v>
      </c>
      <c r="M85" s="120" t="s">
        <v>43</v>
      </c>
      <c r="N85" s="289"/>
      <c r="O85" s="14">
        <v>100000</v>
      </c>
      <c r="P85" s="14">
        <v>100000</v>
      </c>
      <c r="Q85" s="335">
        <v>97000</v>
      </c>
      <c r="R85" s="110"/>
      <c r="S85" s="13" t="s">
        <v>433</v>
      </c>
      <c r="T85" s="112" t="s">
        <v>44</v>
      </c>
      <c r="U85" s="113">
        <f>P85-V85</f>
        <v>97000</v>
      </c>
      <c r="V85" s="113">
        <f>P85*3%</f>
        <v>3000</v>
      </c>
      <c r="W85" s="113"/>
      <c r="X85" s="121" t="s">
        <v>45</v>
      </c>
      <c r="Y85" s="115"/>
      <c r="Z85" s="115"/>
      <c r="AA85" s="115"/>
      <c r="AB85" s="115"/>
      <c r="AC85" s="115"/>
      <c r="AD85" s="115"/>
      <c r="AE85" s="115"/>
      <c r="AF85" s="115"/>
      <c r="AG85" s="115"/>
      <c r="AH85" s="115">
        <v>1</v>
      </c>
      <c r="AI85" s="21">
        <v>597</v>
      </c>
      <c r="AJ85" s="117" t="s">
        <v>212</v>
      </c>
      <c r="AK85" s="73"/>
    </row>
    <row r="86" spans="1:37" s="63" customFormat="1" ht="164.25" customHeight="1">
      <c r="A86" s="132">
        <v>76</v>
      </c>
      <c r="B86" s="4"/>
      <c r="C86" s="4"/>
      <c r="D86" s="143" t="s">
        <v>105</v>
      </c>
      <c r="E86" s="124" t="s">
        <v>106</v>
      </c>
      <c r="F86" s="359" t="s">
        <v>213</v>
      </c>
      <c r="G86" s="32" t="s">
        <v>279</v>
      </c>
      <c r="H86" s="144"/>
      <c r="I86" s="199" t="s">
        <v>41</v>
      </c>
      <c r="J86" s="187">
        <v>12725</v>
      </c>
      <c r="K86" s="107" t="s">
        <v>197</v>
      </c>
      <c r="L86" s="108">
        <v>1</v>
      </c>
      <c r="M86" s="118" t="s">
        <v>108</v>
      </c>
      <c r="N86" s="292"/>
      <c r="O86" s="335">
        <v>25000</v>
      </c>
      <c r="P86" s="335">
        <v>25000</v>
      </c>
      <c r="Q86" s="335">
        <v>24500</v>
      </c>
      <c r="R86" s="110"/>
      <c r="S86" s="16" t="s">
        <v>422</v>
      </c>
      <c r="T86" s="134" t="s">
        <v>109</v>
      </c>
      <c r="U86" s="134"/>
      <c r="V86" s="134"/>
      <c r="W86" s="134">
        <f t="shared" ref="W86" si="16">P86</f>
        <v>25000</v>
      </c>
      <c r="X86" s="121" t="s">
        <v>45</v>
      </c>
      <c r="Y86" s="148"/>
      <c r="Z86" s="148"/>
      <c r="AA86" s="148"/>
      <c r="AB86" s="148"/>
      <c r="AC86" s="148"/>
      <c r="AD86" s="148"/>
      <c r="AE86" s="148"/>
      <c r="AF86" s="148"/>
      <c r="AG86" s="148"/>
      <c r="AH86" s="148">
        <v>1</v>
      </c>
      <c r="AI86" s="25">
        <v>200</v>
      </c>
      <c r="AJ86" s="123"/>
      <c r="AK86" s="73" t="s">
        <v>214</v>
      </c>
    </row>
    <row r="87" spans="1:37" s="63" customFormat="1" ht="125.25" customHeight="1">
      <c r="A87" s="132">
        <v>77</v>
      </c>
      <c r="B87" s="4"/>
      <c r="C87" s="4"/>
      <c r="D87" s="143"/>
      <c r="E87" s="104" t="s">
        <v>39</v>
      </c>
      <c r="F87" s="356" t="s">
        <v>340</v>
      </c>
      <c r="G87" s="32" t="s">
        <v>341</v>
      </c>
      <c r="H87" s="144"/>
      <c r="I87" s="105" t="s">
        <v>38</v>
      </c>
      <c r="J87" s="106">
        <v>12719</v>
      </c>
      <c r="K87" s="107" t="s">
        <v>124</v>
      </c>
      <c r="L87" s="108"/>
      <c r="M87" s="118" t="s">
        <v>108</v>
      </c>
      <c r="N87" s="292"/>
      <c r="O87" s="42">
        <v>26500</v>
      </c>
      <c r="P87" s="335">
        <v>26500</v>
      </c>
      <c r="Q87" s="335">
        <v>25920</v>
      </c>
      <c r="R87" s="110"/>
      <c r="S87" s="16" t="s">
        <v>398</v>
      </c>
      <c r="T87" s="134"/>
      <c r="U87" s="134"/>
      <c r="V87" s="134"/>
      <c r="W87" s="134"/>
      <c r="X87" s="121" t="s">
        <v>45</v>
      </c>
      <c r="Y87" s="148"/>
      <c r="Z87" s="148"/>
      <c r="AA87" s="148"/>
      <c r="AB87" s="148"/>
      <c r="AC87" s="148"/>
      <c r="AD87" s="148"/>
      <c r="AE87" s="148"/>
      <c r="AF87" s="148"/>
      <c r="AG87" s="148"/>
      <c r="AH87" s="148">
        <v>1</v>
      </c>
      <c r="AI87" s="25">
        <v>265</v>
      </c>
      <c r="AJ87" s="123"/>
      <c r="AK87" s="73"/>
    </row>
    <row r="88" spans="1:37" s="63" customFormat="1" ht="162.75" customHeight="1">
      <c r="A88" s="132">
        <v>78</v>
      </c>
      <c r="B88" s="4"/>
      <c r="C88" s="4"/>
      <c r="D88" s="143"/>
      <c r="E88" s="104" t="s">
        <v>39</v>
      </c>
      <c r="F88" s="356" t="s">
        <v>362</v>
      </c>
      <c r="G88" s="32" t="s">
        <v>363</v>
      </c>
      <c r="H88" s="144"/>
      <c r="I88" s="105" t="s">
        <v>100</v>
      </c>
      <c r="J88" s="106">
        <v>12695</v>
      </c>
      <c r="K88" s="107" t="s">
        <v>124</v>
      </c>
      <c r="L88" s="108"/>
      <c r="M88" s="118" t="s">
        <v>108</v>
      </c>
      <c r="N88" s="292"/>
      <c r="O88" s="42">
        <v>100000</v>
      </c>
      <c r="P88" s="335">
        <v>100000</v>
      </c>
      <c r="Q88" s="335">
        <v>94959</v>
      </c>
      <c r="R88" s="110"/>
      <c r="S88" s="16" t="s">
        <v>399</v>
      </c>
      <c r="T88" s="134"/>
      <c r="U88" s="134"/>
      <c r="V88" s="134"/>
      <c r="W88" s="134"/>
      <c r="X88" s="121" t="s">
        <v>45</v>
      </c>
      <c r="Y88" s="148"/>
      <c r="Z88" s="148"/>
      <c r="AA88" s="148"/>
      <c r="AB88" s="148"/>
      <c r="AC88" s="148"/>
      <c r="AD88" s="148"/>
      <c r="AE88" s="148"/>
      <c r="AF88" s="148"/>
      <c r="AG88" s="148"/>
      <c r="AH88" s="148">
        <v>1</v>
      </c>
      <c r="AI88" s="25">
        <v>120</v>
      </c>
      <c r="AJ88" s="123"/>
      <c r="AK88" s="73"/>
    </row>
    <row r="89" spans="1:37" s="52" customFormat="1" ht="105" customHeight="1">
      <c r="A89" s="27">
        <v>79</v>
      </c>
      <c r="B89" s="4"/>
      <c r="C89" s="4"/>
      <c r="D89" s="5" t="s">
        <v>38</v>
      </c>
      <c r="E89" s="104" t="s">
        <v>39</v>
      </c>
      <c r="F89" s="356" t="s">
        <v>391</v>
      </c>
      <c r="G89" s="32"/>
      <c r="H89" s="4"/>
      <c r="I89" s="105" t="s">
        <v>38</v>
      </c>
      <c r="J89" s="106">
        <v>12719</v>
      </c>
      <c r="K89" s="107" t="s">
        <v>215</v>
      </c>
      <c r="L89" s="122">
        <v>1</v>
      </c>
      <c r="M89" s="118" t="s">
        <v>108</v>
      </c>
      <c r="N89" s="289"/>
      <c r="O89" s="335">
        <v>9500</v>
      </c>
      <c r="P89" s="14">
        <v>9500</v>
      </c>
      <c r="Q89" s="342">
        <v>9500</v>
      </c>
      <c r="R89" s="200"/>
      <c r="S89" s="13" t="s">
        <v>400</v>
      </c>
      <c r="T89" s="112" t="s">
        <v>109</v>
      </c>
      <c r="U89" s="113"/>
      <c r="V89" s="113"/>
      <c r="W89" s="113">
        <f>P89</f>
        <v>9500</v>
      </c>
      <c r="X89" s="121" t="s">
        <v>45</v>
      </c>
      <c r="Y89" s="115"/>
      <c r="Z89" s="115"/>
      <c r="AA89" s="115"/>
      <c r="AB89" s="115"/>
      <c r="AC89" s="115"/>
      <c r="AD89" s="115"/>
      <c r="AE89" s="115"/>
      <c r="AF89" s="115"/>
      <c r="AG89" s="115"/>
      <c r="AH89" s="115">
        <v>1</v>
      </c>
      <c r="AI89" s="25">
        <v>450</v>
      </c>
      <c r="AJ89" s="111"/>
      <c r="AK89" s="73" t="s">
        <v>216</v>
      </c>
    </row>
    <row r="90" spans="1:37" s="2" customFormat="1" ht="29.25" customHeight="1">
      <c r="A90" s="163"/>
      <c r="B90" s="164"/>
      <c r="C90" s="164"/>
      <c r="D90" s="164"/>
      <c r="E90" s="150"/>
      <c r="F90" s="358" t="s">
        <v>112</v>
      </c>
      <c r="G90" s="150"/>
      <c r="H90" s="151"/>
      <c r="I90" s="193"/>
      <c r="J90" s="195"/>
      <c r="K90" s="195"/>
      <c r="L90" s="194"/>
      <c r="M90" s="195"/>
      <c r="N90" s="11">
        <f>SUM(N78:N89)</f>
        <v>500000</v>
      </c>
      <c r="O90" s="15">
        <f t="shared" ref="O90:R90" si="17">SUM(O78:O89)</f>
        <v>1476000</v>
      </c>
      <c r="P90" s="15">
        <f t="shared" si="17"/>
        <v>1476000</v>
      </c>
      <c r="Q90" s="15">
        <f t="shared" si="17"/>
        <v>1435686.65</v>
      </c>
      <c r="R90" s="11">
        <f t="shared" si="17"/>
        <v>0</v>
      </c>
      <c r="S90" s="313">
        <f t="shared" ref="S90:W90" si="18">SUM(S89:S89)</f>
        <v>0</v>
      </c>
      <c r="T90" s="196">
        <f t="shared" si="18"/>
        <v>0</v>
      </c>
      <c r="U90" s="196">
        <f t="shared" si="18"/>
        <v>0</v>
      </c>
      <c r="V90" s="196">
        <f t="shared" si="18"/>
        <v>0</v>
      </c>
      <c r="W90" s="196">
        <f t="shared" si="18"/>
        <v>9500</v>
      </c>
      <c r="X90" s="197"/>
      <c r="Y90" s="158">
        <f>SUM(Y78:Y89)</f>
        <v>0</v>
      </c>
      <c r="Z90" s="158">
        <f t="shared" ref="Z90:AI90" si="19">SUM(Z78:Z89)</f>
        <v>0</v>
      </c>
      <c r="AA90" s="158">
        <f t="shared" si="19"/>
        <v>0</v>
      </c>
      <c r="AB90" s="158">
        <f t="shared" si="19"/>
        <v>0</v>
      </c>
      <c r="AC90" s="158">
        <f t="shared" si="19"/>
        <v>0</v>
      </c>
      <c r="AD90" s="158">
        <f t="shared" si="19"/>
        <v>0</v>
      </c>
      <c r="AE90" s="158">
        <f t="shared" si="19"/>
        <v>0</v>
      </c>
      <c r="AF90" s="158">
        <f t="shared" si="19"/>
        <v>0</v>
      </c>
      <c r="AG90" s="158">
        <f t="shared" si="19"/>
        <v>0</v>
      </c>
      <c r="AH90" s="158">
        <f t="shared" si="19"/>
        <v>12</v>
      </c>
      <c r="AI90" s="313">
        <f t="shared" si="19"/>
        <v>3666</v>
      </c>
      <c r="AJ90" s="158"/>
      <c r="AK90" s="77"/>
    </row>
    <row r="91" spans="1:37" s="8" customFormat="1" ht="33" customHeight="1">
      <c r="A91" s="201"/>
      <c r="B91" s="202"/>
      <c r="C91" s="202"/>
      <c r="D91" s="202"/>
      <c r="E91" s="203"/>
      <c r="F91" s="364" t="s">
        <v>217</v>
      </c>
      <c r="G91" s="204"/>
      <c r="H91" s="205"/>
      <c r="I91" s="206"/>
      <c r="J91" s="207"/>
      <c r="K91" s="208"/>
      <c r="L91" s="209"/>
      <c r="M91" s="208"/>
      <c r="N91" s="302">
        <f>N90+N77+N37+N34+N31</f>
        <v>1737922.38</v>
      </c>
      <c r="O91" s="20">
        <f t="shared" ref="O91:R91" si="20">O90+O77+O37+O34+O31</f>
        <v>8591478.8399999999</v>
      </c>
      <c r="P91" s="20">
        <f t="shared" si="20"/>
        <v>10611000</v>
      </c>
      <c r="Q91" s="20">
        <f t="shared" si="20"/>
        <v>8076194.7299999995</v>
      </c>
      <c r="R91" s="302">
        <f t="shared" si="20"/>
        <v>1494057.7</v>
      </c>
      <c r="S91" s="317"/>
      <c r="T91" s="211" t="e">
        <f>T90+#REF!+T77+T37+T34+T31</f>
        <v>#REF!</v>
      </c>
      <c r="U91" s="211" t="e">
        <f>U90+#REF!+U77+U37+U34+U31</f>
        <v>#REF!</v>
      </c>
      <c r="V91" s="211" t="e">
        <f>V90+#REF!+V77+V37+V34+V31</f>
        <v>#REF!</v>
      </c>
      <c r="W91" s="211" t="e">
        <f>W90+#REF!+W77+W37+W34+W31</f>
        <v>#REF!</v>
      </c>
      <c r="X91" s="212"/>
      <c r="Y91" s="210">
        <f>+Y90+Y77+Y37+Y34+Y31</f>
        <v>0</v>
      </c>
      <c r="Z91" s="210">
        <f t="shared" ref="Z91:AI91" si="21">+Z90+Z77+Z37+Z34+Z31</f>
        <v>0</v>
      </c>
      <c r="AA91" s="210">
        <f t="shared" si="21"/>
        <v>0</v>
      </c>
      <c r="AB91" s="210">
        <f t="shared" si="21"/>
        <v>0</v>
      </c>
      <c r="AC91" s="210">
        <f t="shared" si="21"/>
        <v>0</v>
      </c>
      <c r="AD91" s="210">
        <f t="shared" si="21"/>
        <v>0</v>
      </c>
      <c r="AE91" s="210">
        <f t="shared" si="21"/>
        <v>0</v>
      </c>
      <c r="AF91" s="210">
        <f t="shared" si="21"/>
        <v>0</v>
      </c>
      <c r="AG91" s="210">
        <f t="shared" si="21"/>
        <v>0</v>
      </c>
      <c r="AH91" s="210">
        <f t="shared" si="21"/>
        <v>79</v>
      </c>
      <c r="AI91" s="317">
        <f t="shared" si="21"/>
        <v>22818</v>
      </c>
      <c r="AJ91" s="213"/>
      <c r="AK91" s="80"/>
    </row>
    <row r="92" spans="1:37" s="3" customFormat="1" ht="62.25" customHeight="1">
      <c r="A92" s="201"/>
      <c r="B92" s="214" t="s">
        <v>218</v>
      </c>
      <c r="C92" s="214"/>
      <c r="D92" s="215"/>
      <c r="E92" s="468" t="s">
        <v>309</v>
      </c>
      <c r="F92" s="469"/>
      <c r="G92" s="469"/>
      <c r="H92" s="469"/>
      <c r="I92" s="469"/>
      <c r="J92" s="469"/>
      <c r="K92" s="469"/>
      <c r="L92" s="469"/>
      <c r="M92" s="469"/>
      <c r="N92" s="470"/>
      <c r="O92" s="343"/>
      <c r="P92" s="344"/>
      <c r="Q92" s="344"/>
      <c r="R92" s="216"/>
      <c r="S92" s="318"/>
      <c r="T92" s="215"/>
      <c r="U92" s="217"/>
      <c r="V92" s="217"/>
      <c r="W92" s="217"/>
      <c r="X92" s="218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331"/>
      <c r="AJ92" s="201"/>
      <c r="AK92" s="81"/>
    </row>
    <row r="93" spans="1:37" s="58" customFormat="1" ht="197.25" customHeight="1">
      <c r="A93" s="27">
        <v>80</v>
      </c>
      <c r="B93" s="4"/>
      <c r="C93" s="4"/>
      <c r="D93" s="5" t="s">
        <v>38</v>
      </c>
      <c r="E93" s="132" t="s">
        <v>219</v>
      </c>
      <c r="F93" s="30" t="s">
        <v>290</v>
      </c>
      <c r="G93" s="32" t="s">
        <v>280</v>
      </c>
      <c r="H93" s="5"/>
      <c r="I93" s="133" t="s">
        <v>57</v>
      </c>
      <c r="J93" s="131">
        <v>12722</v>
      </c>
      <c r="K93" s="121" t="s">
        <v>124</v>
      </c>
      <c r="L93" s="132">
        <v>1</v>
      </c>
      <c r="M93" s="128" t="s">
        <v>43</v>
      </c>
      <c r="N93" s="294">
        <v>700000</v>
      </c>
      <c r="O93" s="336"/>
      <c r="P93" s="336">
        <v>517436.18</v>
      </c>
      <c r="Q93" s="336"/>
      <c r="R93" s="139">
        <v>396121.34</v>
      </c>
      <c r="S93" s="28" t="s">
        <v>439</v>
      </c>
      <c r="T93" s="112" t="s">
        <v>44</v>
      </c>
      <c r="U93" s="113">
        <f>P93-V93</f>
        <v>501913.09460000001</v>
      </c>
      <c r="V93" s="113">
        <f t="shared" ref="V93" si="22">P93*3%</f>
        <v>15523.0854</v>
      </c>
      <c r="W93" s="113"/>
      <c r="X93" s="121" t="s">
        <v>45</v>
      </c>
      <c r="Y93" s="115"/>
      <c r="Z93" s="148"/>
      <c r="AA93" s="148"/>
      <c r="AB93" s="148"/>
      <c r="AC93" s="148"/>
      <c r="AD93" s="148"/>
      <c r="AE93" s="148"/>
      <c r="AF93" s="148"/>
      <c r="AG93" s="148"/>
      <c r="AH93" s="148">
        <v>1</v>
      </c>
      <c r="AI93" s="25">
        <v>800</v>
      </c>
      <c r="AJ93" s="34" t="s">
        <v>324</v>
      </c>
      <c r="AK93" s="43" t="s">
        <v>220</v>
      </c>
    </row>
    <row r="94" spans="1:37" s="64" customFormat="1" ht="29.25" customHeight="1">
      <c r="A94" s="99"/>
      <c r="B94" s="100"/>
      <c r="C94" s="100"/>
      <c r="D94" s="101"/>
      <c r="E94" s="103"/>
      <c r="F94" s="365" t="s">
        <v>217</v>
      </c>
      <c r="G94" s="220"/>
      <c r="H94" s="101"/>
      <c r="I94" s="221"/>
      <c r="J94" s="222"/>
      <c r="K94" s="223"/>
      <c r="L94" s="101"/>
      <c r="M94" s="224"/>
      <c r="N94" s="294">
        <f>SUM(N93)</f>
        <v>700000</v>
      </c>
      <c r="O94" s="345">
        <f t="shared" ref="O94:R94" si="23">SUM(O93)</f>
        <v>0</v>
      </c>
      <c r="P94" s="345">
        <f t="shared" si="23"/>
        <v>517436.18</v>
      </c>
      <c r="Q94" s="345">
        <f t="shared" si="23"/>
        <v>0</v>
      </c>
      <c r="R94" s="225">
        <f t="shared" si="23"/>
        <v>396121.34</v>
      </c>
      <c r="S94" s="319"/>
      <c r="T94" s="226"/>
      <c r="U94" s="227"/>
      <c r="V94" s="227"/>
      <c r="W94" s="227"/>
      <c r="X94" s="114"/>
      <c r="Y94" s="228"/>
      <c r="Z94" s="229"/>
      <c r="AA94" s="229"/>
      <c r="AB94" s="229"/>
      <c r="AC94" s="229"/>
      <c r="AD94" s="229"/>
      <c r="AE94" s="229"/>
      <c r="AF94" s="229"/>
      <c r="AG94" s="229"/>
      <c r="AH94" s="229">
        <f>SUM(AH93)</f>
        <v>1</v>
      </c>
      <c r="AI94" s="332"/>
      <c r="AJ94" s="230"/>
      <c r="AK94" s="41"/>
    </row>
    <row r="95" spans="1:37" ht="37.5" customHeight="1">
      <c r="A95" s="201"/>
      <c r="B95" s="231"/>
      <c r="C95" s="231"/>
      <c r="D95" s="231"/>
      <c r="E95" s="444" t="s">
        <v>342</v>
      </c>
      <c r="F95" s="445"/>
      <c r="G95" s="232"/>
      <c r="H95" s="233"/>
      <c r="I95" s="234"/>
      <c r="J95" s="235"/>
      <c r="K95" s="236"/>
      <c r="L95" s="237"/>
      <c r="M95" s="238"/>
      <c r="N95" s="295"/>
      <c r="O95" s="465"/>
      <c r="P95" s="466"/>
      <c r="Q95" s="466"/>
      <c r="R95" s="102"/>
      <c r="S95" s="320"/>
      <c r="T95" s="240"/>
      <c r="U95" s="240"/>
      <c r="V95" s="240"/>
      <c r="W95" s="240"/>
      <c r="X95" s="239"/>
      <c r="Y95" s="239"/>
      <c r="Z95" s="239"/>
      <c r="AA95" s="239"/>
      <c r="AB95" s="239"/>
      <c r="AC95" s="239"/>
      <c r="AD95" s="239"/>
      <c r="AE95" s="239"/>
      <c r="AF95" s="115"/>
      <c r="AG95" s="115"/>
      <c r="AH95" s="115"/>
      <c r="AI95" s="25"/>
      <c r="AJ95" s="37"/>
      <c r="AK95" s="87"/>
    </row>
    <row r="96" spans="1:37" ht="249.75" customHeight="1">
      <c r="A96" s="241">
        <v>81</v>
      </c>
      <c r="B96" s="231"/>
      <c r="C96" s="231"/>
      <c r="D96" s="231"/>
      <c r="E96" s="104" t="s">
        <v>343</v>
      </c>
      <c r="F96" s="30" t="s">
        <v>344</v>
      </c>
      <c r="G96" s="32" t="s">
        <v>378</v>
      </c>
      <c r="H96" s="242"/>
      <c r="I96" s="109" t="s">
        <v>347</v>
      </c>
      <c r="J96" s="309">
        <v>12728</v>
      </c>
      <c r="K96" s="120" t="s">
        <v>197</v>
      </c>
      <c r="L96" s="243"/>
      <c r="M96" s="244" t="s">
        <v>43</v>
      </c>
      <c r="N96" s="296"/>
      <c r="O96" s="14">
        <v>334576.26</v>
      </c>
      <c r="P96" s="14"/>
      <c r="Q96" s="14">
        <v>324896.40000000002</v>
      </c>
      <c r="R96" s="33"/>
      <c r="S96" s="321" t="s">
        <v>434</v>
      </c>
      <c r="T96" s="137"/>
      <c r="U96" s="140"/>
      <c r="V96" s="140"/>
      <c r="W96" s="140"/>
      <c r="X96" s="218"/>
      <c r="Y96" s="115"/>
      <c r="Z96" s="115"/>
      <c r="AA96" s="115"/>
      <c r="AB96" s="115"/>
      <c r="AC96" s="115"/>
      <c r="AD96" s="115"/>
      <c r="AE96" s="115"/>
      <c r="AF96" s="115"/>
      <c r="AG96" s="115"/>
      <c r="AH96" s="115">
        <v>1</v>
      </c>
      <c r="AI96" s="25">
        <v>250</v>
      </c>
      <c r="AJ96" s="32" t="s">
        <v>384</v>
      </c>
      <c r="AK96" s="87"/>
    </row>
    <row r="97" spans="1:37" ht="201.75" customHeight="1">
      <c r="A97" s="241">
        <v>82</v>
      </c>
      <c r="B97" s="231"/>
      <c r="C97" s="231"/>
      <c r="D97" s="231"/>
      <c r="E97" s="104" t="s">
        <v>343</v>
      </c>
      <c r="F97" s="30" t="s">
        <v>345</v>
      </c>
      <c r="G97" s="32" t="s">
        <v>379</v>
      </c>
      <c r="H97" s="242"/>
      <c r="I97" s="109" t="s">
        <v>347</v>
      </c>
      <c r="J97" s="309">
        <v>12728</v>
      </c>
      <c r="K97" s="120" t="s">
        <v>197</v>
      </c>
      <c r="L97" s="243"/>
      <c r="M97" s="244" t="s">
        <v>43</v>
      </c>
      <c r="N97" s="297"/>
      <c r="O97" s="14">
        <v>400000</v>
      </c>
      <c r="P97" s="14"/>
      <c r="Q97" s="14">
        <v>388349.51</v>
      </c>
      <c r="R97" s="33"/>
      <c r="S97" s="322" t="s">
        <v>435</v>
      </c>
      <c r="T97" s="137"/>
      <c r="U97" s="140"/>
      <c r="V97" s="140"/>
      <c r="W97" s="140"/>
      <c r="X97" s="218"/>
      <c r="Y97" s="115"/>
      <c r="Z97" s="115"/>
      <c r="AA97" s="115"/>
      <c r="AB97" s="115"/>
      <c r="AC97" s="115"/>
      <c r="AD97" s="115"/>
      <c r="AE97" s="115"/>
      <c r="AF97" s="115"/>
      <c r="AG97" s="115"/>
      <c r="AH97" s="115">
        <v>1</v>
      </c>
      <c r="AI97" s="25">
        <v>250</v>
      </c>
      <c r="AJ97" s="32" t="s">
        <v>384</v>
      </c>
      <c r="AK97" s="87"/>
    </row>
    <row r="98" spans="1:37" s="65" customFormat="1" ht="27" customHeight="1">
      <c r="A98" s="245"/>
      <c r="B98" s="246"/>
      <c r="C98" s="246"/>
      <c r="D98" s="246"/>
      <c r="E98" s="428" t="s">
        <v>346</v>
      </c>
      <c r="F98" s="428"/>
      <c r="G98" s="247"/>
      <c r="H98" s="248"/>
      <c r="I98" s="249"/>
      <c r="J98" s="250"/>
      <c r="K98" s="224"/>
      <c r="L98" s="251"/>
      <c r="M98" s="252"/>
      <c r="N98" s="298">
        <f>SUM(N96:N97)</f>
        <v>0</v>
      </c>
      <c r="O98" s="352">
        <f>SUM(O96:O97)</f>
        <v>734576.26</v>
      </c>
      <c r="P98" s="352">
        <f>SUM(P96:P97)</f>
        <v>0</v>
      </c>
      <c r="Q98" s="352">
        <f>SUM(Q96:Q97)</f>
        <v>713245.91</v>
      </c>
      <c r="R98" s="253">
        <f>SUM(R96:R97)</f>
        <v>0</v>
      </c>
      <c r="S98" s="323"/>
      <c r="T98" s="246"/>
      <c r="U98" s="255"/>
      <c r="V98" s="255"/>
      <c r="W98" s="255"/>
      <c r="X98" s="256"/>
      <c r="Y98" s="257"/>
      <c r="Z98" s="257"/>
      <c r="AA98" s="257"/>
      <c r="AB98" s="257"/>
      <c r="AC98" s="257"/>
      <c r="AD98" s="257"/>
      <c r="AE98" s="257"/>
      <c r="AF98" s="257"/>
      <c r="AG98" s="257"/>
      <c r="AH98" s="257">
        <f>SUM(AH96:AH97)</f>
        <v>2</v>
      </c>
      <c r="AI98" s="317"/>
      <c r="AJ98" s="245"/>
      <c r="AK98" s="91"/>
    </row>
    <row r="99" spans="1:37" s="66" customFormat="1" ht="24.75" customHeight="1">
      <c r="A99" s="245"/>
      <c r="B99" s="214"/>
      <c r="C99" s="214"/>
      <c r="D99" s="214"/>
      <c r="E99" s="429" t="s">
        <v>217</v>
      </c>
      <c r="F99" s="429"/>
      <c r="G99" s="204"/>
      <c r="H99" s="205"/>
      <c r="I99" s="249"/>
      <c r="J99" s="250"/>
      <c r="K99" s="258"/>
      <c r="L99" s="251"/>
      <c r="M99" s="259"/>
      <c r="N99" s="351">
        <f>SUM(N98+N94+N91)</f>
        <v>2437922.38</v>
      </c>
      <c r="O99" s="351">
        <f>SUM(O98+O94+O91)</f>
        <v>9326055.0999999996</v>
      </c>
      <c r="P99" s="351">
        <f>SUM(P98+P94+P91)</f>
        <v>11128436.18</v>
      </c>
      <c r="Q99" s="351">
        <f>SUM(Q98+Q94+Q91)</f>
        <v>8789440.6399999987</v>
      </c>
      <c r="R99" s="260">
        <f>SUM(R98+R94+R91)</f>
        <v>1890179.04</v>
      </c>
      <c r="S99" s="323"/>
      <c r="T99" s="261">
        <f t="shared" ref="T99:AI99" si="24">T98</f>
        <v>0</v>
      </c>
      <c r="U99" s="262">
        <f t="shared" si="24"/>
        <v>0</v>
      </c>
      <c r="V99" s="262">
        <f t="shared" si="24"/>
        <v>0</v>
      </c>
      <c r="W99" s="262">
        <f t="shared" si="24"/>
        <v>0</v>
      </c>
      <c r="X99" s="263"/>
      <c r="Y99" s="257">
        <f t="shared" si="24"/>
        <v>0</v>
      </c>
      <c r="Z99" s="257">
        <f t="shared" si="24"/>
        <v>0</v>
      </c>
      <c r="AA99" s="257">
        <f t="shared" si="24"/>
        <v>0</v>
      </c>
      <c r="AB99" s="257">
        <f t="shared" si="24"/>
        <v>0</v>
      </c>
      <c r="AC99" s="257">
        <f t="shared" si="24"/>
        <v>0</v>
      </c>
      <c r="AD99" s="257"/>
      <c r="AE99" s="257">
        <f t="shared" si="24"/>
        <v>0</v>
      </c>
      <c r="AF99" s="257">
        <f t="shared" si="24"/>
        <v>0</v>
      </c>
      <c r="AG99" s="257">
        <f t="shared" si="24"/>
        <v>0</v>
      </c>
      <c r="AH99" s="257">
        <f t="shared" si="24"/>
        <v>2</v>
      </c>
      <c r="AI99" s="323">
        <f t="shared" si="24"/>
        <v>0</v>
      </c>
      <c r="AJ99" s="254"/>
      <c r="AK99" s="79"/>
    </row>
    <row r="100" spans="1:37" s="66" customFormat="1" ht="18.75" customHeight="1">
      <c r="A100" s="245"/>
      <c r="B100" s="214"/>
      <c r="C100" s="214"/>
      <c r="D100" s="214"/>
      <c r="E100" s="429" t="s">
        <v>221</v>
      </c>
      <c r="F100" s="429"/>
      <c r="G100" s="204"/>
      <c r="H100" s="205"/>
      <c r="I100" s="249"/>
      <c r="J100" s="250"/>
      <c r="K100" s="224"/>
      <c r="L100" s="251"/>
      <c r="M100" s="264"/>
      <c r="N100" s="352"/>
      <c r="O100" s="352"/>
      <c r="P100" s="353">
        <v>140175</v>
      </c>
      <c r="Q100" s="353">
        <v>135175</v>
      </c>
      <c r="R100" s="265"/>
      <c r="S100" s="323"/>
      <c r="T100" s="261"/>
      <c r="U100" s="262"/>
      <c r="V100" s="262"/>
      <c r="W100" s="262"/>
      <c r="X100" s="263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323"/>
      <c r="AJ100" s="257"/>
      <c r="AK100" s="93"/>
    </row>
    <row r="101" spans="1:37" s="66" customFormat="1" ht="16.5" customHeight="1">
      <c r="A101" s="245"/>
      <c r="B101" s="214"/>
      <c r="C101" s="214"/>
      <c r="D101" s="214"/>
      <c r="E101" s="429" t="s">
        <v>222</v>
      </c>
      <c r="F101" s="429"/>
      <c r="G101" s="204"/>
      <c r="H101" s="262">
        <f>H99+H91+H100</f>
        <v>0</v>
      </c>
      <c r="I101" s="259"/>
      <c r="J101" s="250"/>
      <c r="K101" s="259"/>
      <c r="L101" s="227"/>
      <c r="M101" s="259"/>
      <c r="N101" s="351">
        <f>SUM(N99:N100)</f>
        <v>2437922.38</v>
      </c>
      <c r="O101" s="351">
        <f t="shared" ref="O101:R101" si="25">SUM(O99:O100)</f>
        <v>9326055.0999999996</v>
      </c>
      <c r="P101" s="351">
        <f t="shared" si="25"/>
        <v>11268611.18</v>
      </c>
      <c r="Q101" s="351">
        <f t="shared" si="25"/>
        <v>8924615.6399999987</v>
      </c>
      <c r="R101" s="260">
        <f t="shared" si="25"/>
        <v>1890179.04</v>
      </c>
      <c r="S101" s="324"/>
      <c r="T101" s="262" t="e">
        <f>T99+T91+T100</f>
        <v>#REF!</v>
      </c>
      <c r="U101" s="262" t="e">
        <f>U99+U91+U100</f>
        <v>#REF!</v>
      </c>
      <c r="V101" s="262" t="e">
        <f>V99+V91+V100</f>
        <v>#REF!</v>
      </c>
      <c r="W101" s="262" t="e">
        <f>W99+W91+W100</f>
        <v>#REF!</v>
      </c>
      <c r="X101" s="266"/>
      <c r="Y101" s="257">
        <f t="shared" ref="Y101:AG101" si="26">+Y99+Y91</f>
        <v>0</v>
      </c>
      <c r="Z101" s="257">
        <f t="shared" si="26"/>
        <v>0</v>
      </c>
      <c r="AA101" s="257">
        <f t="shared" si="26"/>
        <v>0</v>
      </c>
      <c r="AB101" s="257">
        <f t="shared" si="26"/>
        <v>0</v>
      </c>
      <c r="AC101" s="257">
        <f t="shared" si="26"/>
        <v>0</v>
      </c>
      <c r="AD101" s="257">
        <f t="shared" si="26"/>
        <v>0</v>
      </c>
      <c r="AE101" s="257">
        <f t="shared" si="26"/>
        <v>0</v>
      </c>
      <c r="AF101" s="257">
        <f t="shared" si="26"/>
        <v>0</v>
      </c>
      <c r="AG101" s="257">
        <f t="shared" si="26"/>
        <v>0</v>
      </c>
      <c r="AH101" s="257">
        <f>+AH99+AH91+AH94</f>
        <v>82</v>
      </c>
      <c r="AI101" s="323">
        <f>AI99+AI91+AI100</f>
        <v>22818</v>
      </c>
      <c r="AJ101" s="260"/>
      <c r="AK101" s="92"/>
    </row>
    <row r="102" spans="1:37" ht="0.75" customHeight="1">
      <c r="A102" s="267"/>
      <c r="B102" s="268"/>
      <c r="C102" s="268"/>
      <c r="D102" s="268"/>
      <c r="E102" s="269"/>
      <c r="G102" s="270"/>
      <c r="H102" s="271"/>
      <c r="I102" s="272"/>
      <c r="J102" s="273"/>
      <c r="K102" s="274"/>
      <c r="L102" s="275"/>
      <c r="M102" s="276"/>
      <c r="N102" s="301"/>
      <c r="R102" s="277"/>
      <c r="T102" s="268"/>
      <c r="U102" s="278"/>
      <c r="V102" s="278"/>
      <c r="W102" s="278"/>
      <c r="X102" s="279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J102" s="267"/>
    </row>
    <row r="103" spans="1:37" ht="20.25" customHeight="1">
      <c r="A103" s="267"/>
      <c r="B103" s="268"/>
      <c r="C103" s="268"/>
      <c r="D103" s="268"/>
      <c r="E103" s="269"/>
      <c r="G103" s="270"/>
      <c r="H103" s="271"/>
      <c r="I103" s="272"/>
      <c r="J103" s="273"/>
      <c r="K103" s="274"/>
      <c r="L103" s="275"/>
      <c r="M103" s="276"/>
      <c r="N103" s="301"/>
      <c r="R103" s="277"/>
      <c r="T103" s="268"/>
      <c r="U103" s="278"/>
      <c r="V103" s="278"/>
      <c r="W103" s="278"/>
      <c r="X103" s="279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J103" s="267"/>
    </row>
    <row r="104" spans="1:37" ht="15.75" customHeight="1">
      <c r="A104" s="267"/>
      <c r="B104" s="268"/>
      <c r="C104" s="268"/>
      <c r="D104" s="268"/>
      <c r="E104" s="269"/>
      <c r="G104" s="270"/>
      <c r="H104" s="271"/>
      <c r="I104" s="272"/>
      <c r="J104" s="273"/>
      <c r="K104" s="274"/>
      <c r="L104" s="275"/>
      <c r="M104" s="276"/>
      <c r="R104" s="277"/>
      <c r="T104" s="268"/>
      <c r="U104" s="278"/>
      <c r="V104" s="278"/>
      <c r="W104" s="278"/>
      <c r="X104" s="279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J104" s="267"/>
    </row>
    <row r="105" spans="1:37" ht="31.5" customHeight="1">
      <c r="A105" s="267"/>
      <c r="B105" s="268"/>
      <c r="C105" s="268"/>
      <c r="D105" s="268"/>
      <c r="E105" s="442" t="s">
        <v>370</v>
      </c>
      <c r="F105" s="443"/>
      <c r="G105" s="281"/>
      <c r="H105" s="281" t="s">
        <v>318</v>
      </c>
      <c r="I105" s="437" t="s">
        <v>371</v>
      </c>
      <c r="J105" s="437"/>
      <c r="K105" s="437"/>
      <c r="L105" s="437"/>
      <c r="M105" s="437"/>
      <c r="N105" s="437"/>
      <c r="O105" s="431" t="s">
        <v>375</v>
      </c>
      <c r="P105" s="431"/>
      <c r="Q105" s="348"/>
      <c r="R105" s="283"/>
      <c r="T105" s="268"/>
      <c r="U105" s="278"/>
      <c r="V105" s="278"/>
      <c r="W105" s="278"/>
      <c r="X105" s="279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J105" s="267"/>
    </row>
    <row r="106" spans="1:37" ht="30" customHeight="1">
      <c r="A106" s="267"/>
      <c r="B106" s="268"/>
      <c r="C106" s="268"/>
      <c r="D106" s="268"/>
      <c r="E106" s="442" t="s">
        <v>369</v>
      </c>
      <c r="F106" s="443"/>
      <c r="G106" s="281"/>
      <c r="H106" s="281" t="s">
        <v>319</v>
      </c>
      <c r="I106" s="437" t="s">
        <v>372</v>
      </c>
      <c r="J106" s="437"/>
      <c r="K106" s="437"/>
      <c r="L106" s="437"/>
      <c r="M106" s="437"/>
      <c r="N106" s="437"/>
      <c r="O106" s="432" t="s">
        <v>376</v>
      </c>
      <c r="P106" s="432"/>
      <c r="Q106" s="349"/>
      <c r="R106" s="283"/>
      <c r="T106" s="268"/>
      <c r="U106" s="278"/>
      <c r="V106" s="278"/>
      <c r="W106" s="278"/>
      <c r="X106" s="279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J106" s="267"/>
    </row>
    <row r="107" spans="1:37" ht="59.25" customHeight="1">
      <c r="A107" s="267"/>
      <c r="B107" s="268"/>
      <c r="C107" s="268"/>
      <c r="D107" s="268"/>
      <c r="E107" s="437" t="s">
        <v>373</v>
      </c>
      <c r="F107" s="436"/>
      <c r="G107" s="281"/>
      <c r="H107" s="284"/>
      <c r="I107" s="435" t="s">
        <v>374</v>
      </c>
      <c r="J107" s="436"/>
      <c r="K107" s="436"/>
      <c r="L107" s="436"/>
      <c r="M107" s="436"/>
      <c r="N107" s="436"/>
      <c r="O107" s="431" t="s">
        <v>377</v>
      </c>
      <c r="P107" s="431"/>
      <c r="Q107" s="350"/>
      <c r="R107" s="282"/>
      <c r="T107" s="268"/>
      <c r="U107" s="278"/>
      <c r="V107" s="278"/>
      <c r="W107" s="278"/>
      <c r="X107" s="279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J107" s="277">
        <f>SUM(R105+Q104)</f>
        <v>0</v>
      </c>
    </row>
    <row r="108" spans="1:37" ht="20.25" customHeight="1">
      <c r="A108" s="305"/>
      <c r="B108" s="306"/>
      <c r="C108" s="306"/>
      <c r="D108" s="306"/>
      <c r="E108" s="415" t="s">
        <v>440</v>
      </c>
      <c r="F108" s="354"/>
      <c r="G108" s="416"/>
      <c r="H108" s="417"/>
      <c r="I108" s="418"/>
      <c r="J108" s="419"/>
      <c r="K108" s="420"/>
      <c r="L108" s="421"/>
      <c r="M108" s="422"/>
      <c r="N108" s="423"/>
      <c r="O108" s="424"/>
      <c r="P108" s="355"/>
      <c r="R108" s="277"/>
      <c r="T108" s="268"/>
      <c r="U108" s="278"/>
      <c r="V108" s="278"/>
      <c r="W108" s="278"/>
      <c r="X108" s="279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J108" s="267"/>
    </row>
    <row r="109" spans="1:37" s="54" customFormat="1" ht="122.25" customHeight="1">
      <c r="A109" s="367">
        <v>1</v>
      </c>
      <c r="B109" s="368"/>
      <c r="C109" s="369"/>
      <c r="D109" s="369" t="s">
        <v>38</v>
      </c>
      <c r="E109" s="22" t="s">
        <v>77</v>
      </c>
      <c r="F109" s="39" t="s">
        <v>336</v>
      </c>
      <c r="G109" s="381" t="s">
        <v>337</v>
      </c>
      <c r="H109" s="382"/>
      <c r="I109" s="383" t="s">
        <v>78</v>
      </c>
      <c r="J109" s="384">
        <v>12693</v>
      </c>
      <c r="K109" s="385" t="s">
        <v>42</v>
      </c>
      <c r="L109" s="386">
        <v>1</v>
      </c>
      <c r="M109" s="387" t="s">
        <v>43</v>
      </c>
      <c r="N109" s="303"/>
      <c r="O109" s="303"/>
      <c r="P109" s="388">
        <v>200000</v>
      </c>
      <c r="Q109" s="303"/>
      <c r="R109" s="303"/>
      <c r="S109" s="389"/>
      <c r="T109" s="390" t="s">
        <v>44</v>
      </c>
      <c r="U109" s="391">
        <f>P109-V109</f>
        <v>194000</v>
      </c>
      <c r="V109" s="391">
        <f>P109*3%</f>
        <v>6000</v>
      </c>
      <c r="W109" s="391">
        <v>0</v>
      </c>
      <c r="X109" s="392" t="s">
        <v>45</v>
      </c>
      <c r="Y109" s="386">
        <v>1</v>
      </c>
      <c r="Z109" s="386"/>
      <c r="AA109" s="386"/>
      <c r="AB109" s="386"/>
      <c r="AC109" s="386"/>
      <c r="AD109" s="386"/>
      <c r="AE109" s="386"/>
      <c r="AF109" s="367"/>
      <c r="AG109" s="367"/>
      <c r="AH109" s="367"/>
      <c r="AI109" s="367"/>
      <c r="AJ109" s="425" t="s">
        <v>426</v>
      </c>
      <c r="AK109" s="46" t="s">
        <v>79</v>
      </c>
    </row>
    <row r="110" spans="1:37" s="54" customFormat="1" ht="97.5" customHeight="1">
      <c r="A110" s="367">
        <v>2</v>
      </c>
      <c r="B110" s="368"/>
      <c r="C110" s="369"/>
      <c r="D110" s="369" t="s">
        <v>38</v>
      </c>
      <c r="E110" s="22" t="s">
        <v>77</v>
      </c>
      <c r="F110" s="39" t="s">
        <v>446</v>
      </c>
      <c r="G110" s="381" t="s">
        <v>241</v>
      </c>
      <c r="H110" s="382"/>
      <c r="I110" s="383" t="s">
        <v>86</v>
      </c>
      <c r="J110" s="384">
        <v>12696</v>
      </c>
      <c r="K110" s="392" t="s">
        <v>114</v>
      </c>
      <c r="L110" s="386">
        <v>1</v>
      </c>
      <c r="M110" s="387" t="s">
        <v>43</v>
      </c>
      <c r="N110" s="303"/>
      <c r="O110" s="303"/>
      <c r="P110" s="388">
        <v>1000000</v>
      </c>
      <c r="Q110" s="303"/>
      <c r="R110" s="303"/>
      <c r="S110" s="389"/>
      <c r="T110" s="390" t="s">
        <v>44</v>
      </c>
      <c r="U110" s="391">
        <f>P110-V110</f>
        <v>970000</v>
      </c>
      <c r="V110" s="391">
        <f>P110*3%</f>
        <v>30000</v>
      </c>
      <c r="W110" s="391">
        <v>0</v>
      </c>
      <c r="X110" s="383" t="s">
        <v>118</v>
      </c>
      <c r="Y110" s="386">
        <v>1</v>
      </c>
      <c r="Z110" s="386"/>
      <c r="AA110" s="386"/>
      <c r="AB110" s="386"/>
      <c r="AC110" s="386"/>
      <c r="AD110" s="386"/>
      <c r="AE110" s="386"/>
      <c r="AF110" s="367"/>
      <c r="AG110" s="367"/>
      <c r="AH110" s="367"/>
      <c r="AI110" s="367"/>
      <c r="AJ110" s="426"/>
      <c r="AK110" s="46" t="s">
        <v>119</v>
      </c>
    </row>
    <row r="111" spans="1:37" s="53" customFormat="1" ht="72.75" customHeight="1">
      <c r="A111" s="370">
        <v>3</v>
      </c>
      <c r="B111" s="371"/>
      <c r="C111" s="371"/>
      <c r="D111" s="369" t="s">
        <v>38</v>
      </c>
      <c r="E111" s="22" t="s">
        <v>67</v>
      </c>
      <c r="F111" s="22" t="s">
        <v>161</v>
      </c>
      <c r="G111" s="381" t="s">
        <v>255</v>
      </c>
      <c r="H111" s="393"/>
      <c r="I111" s="394" t="s">
        <v>127</v>
      </c>
      <c r="J111" s="395">
        <v>12698</v>
      </c>
      <c r="K111" s="392" t="s">
        <v>124</v>
      </c>
      <c r="L111" s="396">
        <v>1</v>
      </c>
      <c r="M111" s="394" t="s">
        <v>108</v>
      </c>
      <c r="N111" s="304"/>
      <c r="O111" s="397"/>
      <c r="P111" s="303">
        <v>30000</v>
      </c>
      <c r="Q111" s="397"/>
      <c r="R111" s="397"/>
      <c r="S111" s="397"/>
      <c r="T111" s="398" t="s">
        <v>109</v>
      </c>
      <c r="U111" s="390"/>
      <c r="V111" s="390"/>
      <c r="W111" s="390">
        <f>P111</f>
        <v>30000</v>
      </c>
      <c r="X111" s="392" t="s">
        <v>45</v>
      </c>
      <c r="Y111" s="399">
        <v>1</v>
      </c>
      <c r="Z111" s="399"/>
      <c r="AA111" s="399"/>
      <c r="AB111" s="399"/>
      <c r="AC111" s="399"/>
      <c r="AD111" s="399"/>
      <c r="AE111" s="399"/>
      <c r="AF111" s="372"/>
      <c r="AG111" s="372"/>
      <c r="AH111" s="372"/>
      <c r="AI111" s="326"/>
      <c r="AJ111" s="426"/>
      <c r="AK111" s="46" t="s">
        <v>162</v>
      </c>
    </row>
    <row r="112" spans="1:37" s="375" customFormat="1" ht="108" customHeight="1">
      <c r="A112" s="373">
        <v>4</v>
      </c>
      <c r="B112" s="374"/>
      <c r="C112" s="374"/>
      <c r="D112" s="374"/>
      <c r="E112" s="10" t="s">
        <v>219</v>
      </c>
      <c r="F112" s="10" t="s">
        <v>401</v>
      </c>
      <c r="G112" s="381" t="s">
        <v>441</v>
      </c>
      <c r="H112" s="400"/>
      <c r="I112" s="401" t="s">
        <v>402</v>
      </c>
      <c r="J112" s="402">
        <v>12723</v>
      </c>
      <c r="K112" s="392" t="s">
        <v>124</v>
      </c>
      <c r="L112" s="403"/>
      <c r="M112" s="404" t="s">
        <v>403</v>
      </c>
      <c r="N112" s="297"/>
      <c r="O112" s="289"/>
      <c r="P112" s="289">
        <v>100000</v>
      </c>
      <c r="Q112" s="289"/>
      <c r="R112" s="289"/>
      <c r="S112" s="403"/>
      <c r="T112" s="405"/>
      <c r="U112" s="406"/>
      <c r="V112" s="406"/>
      <c r="W112" s="406"/>
      <c r="X112" s="407"/>
      <c r="Y112" s="403">
        <v>1</v>
      </c>
      <c r="Z112" s="403"/>
      <c r="AA112" s="403"/>
      <c r="AB112" s="403"/>
      <c r="AC112" s="403"/>
      <c r="AD112" s="403"/>
      <c r="AE112" s="403"/>
      <c r="AF112" s="36"/>
      <c r="AG112" s="36"/>
      <c r="AH112" s="36"/>
      <c r="AI112" s="24"/>
      <c r="AJ112" s="426"/>
      <c r="AK112" s="40"/>
    </row>
    <row r="113" spans="1:37" s="379" customFormat="1" ht="13.5" customHeight="1">
      <c r="A113" s="50"/>
      <c r="B113" s="47"/>
      <c r="C113" s="47"/>
      <c r="D113" s="47"/>
      <c r="E113" s="430" t="s">
        <v>346</v>
      </c>
      <c r="F113" s="430"/>
      <c r="G113" s="408"/>
      <c r="H113" s="409"/>
      <c r="I113" s="410"/>
      <c r="J113" s="411"/>
      <c r="K113" s="412"/>
      <c r="L113" s="413"/>
      <c r="M113" s="414"/>
      <c r="N113" s="300">
        <f>SUM(N109:N112)</f>
        <v>0</v>
      </c>
      <c r="O113" s="300">
        <f t="shared" ref="O113:W113" si="27">SUM(O109:O112)</f>
        <v>0</v>
      </c>
      <c r="P113" s="300">
        <f t="shared" si="27"/>
        <v>1330000</v>
      </c>
      <c r="Q113" s="300">
        <f t="shared" si="27"/>
        <v>0</v>
      </c>
      <c r="R113" s="300">
        <f t="shared" si="27"/>
        <v>0</v>
      </c>
      <c r="S113" s="300"/>
      <c r="T113" s="300">
        <f t="shared" si="27"/>
        <v>0</v>
      </c>
      <c r="U113" s="300">
        <f t="shared" si="27"/>
        <v>1164000</v>
      </c>
      <c r="V113" s="300">
        <f t="shared" si="27"/>
        <v>36000</v>
      </c>
      <c r="W113" s="300">
        <f t="shared" si="27"/>
        <v>30000</v>
      </c>
      <c r="X113" s="300"/>
      <c r="Y113" s="300">
        <v>4</v>
      </c>
      <c r="Z113" s="300"/>
      <c r="AA113" s="300"/>
      <c r="AB113" s="300"/>
      <c r="AC113" s="300"/>
      <c r="AD113" s="300"/>
      <c r="AE113" s="300"/>
      <c r="AF113" s="51"/>
      <c r="AG113" s="51"/>
      <c r="AH113" s="51"/>
      <c r="AI113" s="376"/>
      <c r="AJ113" s="377"/>
      <c r="AK113" s="378"/>
    </row>
    <row r="114" spans="1:37" s="379" customFormat="1" ht="12" customHeight="1">
      <c r="A114" s="50"/>
      <c r="B114" s="47"/>
      <c r="C114" s="47"/>
      <c r="D114" s="47"/>
      <c r="E114" s="427" t="s">
        <v>222</v>
      </c>
      <c r="F114" s="427"/>
      <c r="G114" s="408"/>
      <c r="H114" s="409"/>
      <c r="I114" s="410"/>
      <c r="J114" s="411"/>
      <c r="K114" s="412"/>
      <c r="L114" s="413"/>
      <c r="M114" s="414"/>
      <c r="N114" s="300">
        <f t="shared" ref="N114:W114" si="28">SUM(N113+N101)</f>
        <v>2437922.38</v>
      </c>
      <c r="O114" s="300">
        <f t="shared" si="28"/>
        <v>9326055.0999999996</v>
      </c>
      <c r="P114" s="300">
        <f t="shared" si="28"/>
        <v>12598611.18</v>
      </c>
      <c r="Q114" s="300">
        <f t="shared" si="28"/>
        <v>8924615.6399999987</v>
      </c>
      <c r="R114" s="300">
        <f t="shared" si="28"/>
        <v>1890179.04</v>
      </c>
      <c r="S114" s="300"/>
      <c r="T114" s="300" t="e">
        <f t="shared" si="28"/>
        <v>#REF!</v>
      </c>
      <c r="U114" s="300" t="e">
        <f t="shared" si="28"/>
        <v>#REF!</v>
      </c>
      <c r="V114" s="300" t="e">
        <f t="shared" si="28"/>
        <v>#REF!</v>
      </c>
      <c r="W114" s="300" t="e">
        <f t="shared" si="28"/>
        <v>#REF!</v>
      </c>
      <c r="X114" s="300"/>
      <c r="Y114" s="300"/>
      <c r="Z114" s="300"/>
      <c r="AA114" s="300"/>
      <c r="AB114" s="300"/>
      <c r="AC114" s="300"/>
      <c r="AD114" s="300"/>
      <c r="AE114" s="300"/>
      <c r="AF114" s="51"/>
      <c r="AG114" s="51"/>
      <c r="AH114" s="51"/>
      <c r="AI114" s="376"/>
      <c r="AJ114" s="380"/>
      <c r="AK114" s="378"/>
    </row>
  </sheetData>
  <mergeCells count="58">
    <mergeCell ref="O95:Q95"/>
    <mergeCell ref="N5:N6"/>
    <mergeCell ref="E92:N92"/>
    <mergeCell ref="G5:G6"/>
    <mergeCell ref="I5:I6"/>
    <mergeCell ref="J5:J6"/>
    <mergeCell ref="F4:G4"/>
    <mergeCell ref="R4:R6"/>
    <mergeCell ref="I4:J4"/>
    <mergeCell ref="K4:K6"/>
    <mergeCell ref="L4:L6"/>
    <mergeCell ref="A4:A6"/>
    <mergeCell ref="B4:B6"/>
    <mergeCell ref="C4:C6"/>
    <mergeCell ref="D4:D6"/>
    <mergeCell ref="E4:E6"/>
    <mergeCell ref="A1:AK1"/>
    <mergeCell ref="Y4:AH4"/>
    <mergeCell ref="S4:S6"/>
    <mergeCell ref="AD5:AD6"/>
    <mergeCell ref="AE5:AE6"/>
    <mergeCell ref="AF5:AF6"/>
    <mergeCell ref="AG5:AG6"/>
    <mergeCell ref="T4:T6"/>
    <mergeCell ref="AI4:AI6"/>
    <mergeCell ref="AH5:AH6"/>
    <mergeCell ref="AJ4:AJ6"/>
    <mergeCell ref="AK4:AK6"/>
    <mergeCell ref="A2:AK2"/>
    <mergeCell ref="Y5:Y6"/>
    <mergeCell ref="Z5:AC5"/>
    <mergeCell ref="U4:U6"/>
    <mergeCell ref="V4:V6"/>
    <mergeCell ref="W4:W6"/>
    <mergeCell ref="X4:X6"/>
    <mergeCell ref="I107:N107"/>
    <mergeCell ref="E107:F107"/>
    <mergeCell ref="M4:M6"/>
    <mergeCell ref="O5:O6"/>
    <mergeCell ref="N4:O4"/>
    <mergeCell ref="P4:P6"/>
    <mergeCell ref="E106:F106"/>
    <mergeCell ref="I106:N106"/>
    <mergeCell ref="E105:F105"/>
    <mergeCell ref="I105:N105"/>
    <mergeCell ref="Q4:Q6"/>
    <mergeCell ref="E95:F95"/>
    <mergeCell ref="F5:F6"/>
    <mergeCell ref="AJ109:AJ112"/>
    <mergeCell ref="E114:F114"/>
    <mergeCell ref="E98:F98"/>
    <mergeCell ref="E99:F99"/>
    <mergeCell ref="E100:F100"/>
    <mergeCell ref="E101:F101"/>
    <mergeCell ref="E113:F113"/>
    <mergeCell ref="O105:P105"/>
    <mergeCell ref="O106:P106"/>
    <mergeCell ref="O107:P107"/>
  </mergeCells>
  <pageMargins left="0.31" right="0" top="0" bottom="0" header="0" footer="0"/>
  <pageSetup paperSize="5" orientation="landscape" r:id="rId1"/>
  <headerFooter scaleWithDoc="0" alignWithMargins="0">
    <oddFooter>&amp;R&amp;P</oddFooter>
    <firstHeader>&amp;C01</first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2018.11.30</vt:lpstr>
      <vt:lpstr>'2018.11.30'!Print_Titles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2019-02-12T10:20:12Z</dcterms:modified>
</cp:coreProperties>
</file>